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0" windowWidth="11325" windowHeight="9555" tabRatio="592" activeTab="0"/>
  </bookViews>
  <sheets>
    <sheet name="ЖН-ОН-1" sheetId="1" r:id="rId1"/>
    <sheet name="ЖН-ОН-2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к" sheetId="14" r:id="rId14"/>
    <sheet name="12" sheetId="15" r:id="rId15"/>
    <sheet name="амалиёт" sheetId="16" r:id="rId16"/>
    <sheet name="Лист1" sheetId="17" r:id="rId17"/>
  </sheets>
  <definedNames>
    <definedName name="Z_C23F2FB4_653F_4A83_B645_DE45FE9B2DEF_.wvu.PrintArea" localSheetId="0" hidden="1">'ЖН-ОН-1'!$A$1:$AM$15</definedName>
    <definedName name="Z_C23F2FB4_653F_4A83_B645_DE45FE9B2DEF_.wvu.PrintArea" localSheetId="1" hidden="1">'ЖН-ОН-2'!$A$1:$AQ$18</definedName>
    <definedName name="_xlnm.Print_Area" localSheetId="4">'2'!$A$1:$O$26</definedName>
    <definedName name="_xlnm.Print_Area" localSheetId="0">'ЖН-ОН-1'!$A$1:$AM$32</definedName>
    <definedName name="_xlnm.Print_Area" localSheetId="1">'ЖН-ОН-2'!$A$1:$AM$32</definedName>
  </definedNames>
  <calcPr fullCalcOnLoad="1"/>
</workbook>
</file>

<file path=xl/sharedStrings.xml><?xml version="1.0" encoding="utf-8"?>
<sst xmlns="http://schemas.openxmlformats.org/spreadsheetml/2006/main" count="951" uniqueCount="168">
  <si>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</si>
  <si>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</si>
  <si>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</si>
  <si>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</si>
  <si>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</si>
  <si>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</si>
  <si>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</si>
  <si>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</si>
  <si>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</si>
  <si>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</si>
  <si>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</si>
  <si>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</si>
  <si>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</si>
  <si>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</si>
  <si>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</si>
  <si>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</si>
  <si>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</si>
  <si>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</si>
  <si>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</si>
  <si>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</si>
  <si>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</si>
  <si>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</si>
  <si>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</si>
  <si>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</si>
  <si>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</si>
  <si>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</si>
  <si>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</si>
  <si>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</si>
  <si>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</si>
  <si>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</si>
  <si>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</si>
  <si>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</si>
  <si>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</si>
  <si>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</si>
  <si>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</si>
  <si>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</si>
  <si>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</si>
  <si>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</si>
  <si>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</si>
  <si>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</si>
  <si>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_________</t>
    </r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</si>
  <si>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</si>
  <si>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</si>
  <si>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</si>
  <si>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</si>
  <si>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 xml:space="preserve"> ЯН ўтказилган сана  </t>
  </si>
  <si>
    <t>Сана</t>
  </si>
  <si>
    <t>Ой</t>
  </si>
  <si>
    <t>Факультет декани _________________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</si>
  <si>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</si>
  <si>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</si>
  <si>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</si>
  <si>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</si>
  <si>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</si>
  <si>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</si>
  <si>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</si>
  <si>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</si>
  <si>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</si>
  <si>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</si>
  <si>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</si>
  <si>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</si>
  <si>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</si>
  <si>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</si>
  <si>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</si>
  <si>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</si>
  <si>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</si>
  <si>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</si>
  <si>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</si>
  <si>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Кафедра мудирлари</t>
  </si>
  <si>
    <t>У.Сангирова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</si>
  <si>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</si>
  <si>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</si>
  <si>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</si>
  <si>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</si>
  <si>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</si>
  <si>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 xml:space="preserve">∑ОН-1,2 </t>
  </si>
  <si>
    <t>Ф.Эрназаров</t>
  </si>
  <si>
    <t xml:space="preserve">                  М.У.</t>
  </si>
  <si>
    <t>12-шакл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</si>
  <si>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</si>
  <si>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Факультет декани_________________</t>
  </si>
  <si>
    <t>М.Маматқулов</t>
  </si>
  <si>
    <t>Ўқув амалиёти</t>
  </si>
  <si>
    <t>Дадаходжаев Борисхон Баходир ўғли</t>
  </si>
  <si>
    <t>Каримова Гули Рустам қизи</t>
  </si>
  <si>
    <t>Нам Надежда Иосифовна</t>
  </si>
  <si>
    <t>Отабоев Нодирбек Ойбек ўғли</t>
  </si>
  <si>
    <t>Сотволдиева Жамила Абдурасулзода</t>
  </si>
  <si>
    <t>Хаджиев Жамшид Рустамович</t>
  </si>
  <si>
    <t>B-15-013</t>
  </si>
  <si>
    <t>К-15-066</t>
  </si>
  <si>
    <t>К-15-048</t>
  </si>
  <si>
    <t>К-15-049</t>
  </si>
  <si>
    <t>К-15-047</t>
  </si>
  <si>
    <t>К-15-046</t>
  </si>
  <si>
    <t>Сманова И</t>
  </si>
  <si>
    <t>Муродов Ш</t>
  </si>
  <si>
    <t>Баҳорги</t>
  </si>
  <si>
    <t>О.Кучаров</t>
  </si>
  <si>
    <t xml:space="preserve">2017-2018 ўқув йили  </t>
  </si>
  <si>
    <t xml:space="preserve"> №</t>
  </si>
  <si>
    <t xml:space="preserve"> № </t>
  </si>
  <si>
    <t>Water industry economics</t>
  </si>
  <si>
    <t>З.Исмаилова</t>
  </si>
  <si>
    <t>А.Тўлабоев</t>
  </si>
  <si>
    <t>М.Саидова</t>
  </si>
  <si>
    <t>I-18/01-304</t>
  </si>
  <si>
    <t>I-18/02-304</t>
  </si>
  <si>
    <t>I-18/03-304</t>
  </si>
  <si>
    <t>I-18/04-304</t>
  </si>
  <si>
    <t>I-18/05-304</t>
  </si>
  <si>
    <t>I-18/06-304</t>
  </si>
  <si>
    <t>I-18/07-304</t>
  </si>
  <si>
    <t>I-18/08-304</t>
  </si>
  <si>
    <t>I-18/09-304</t>
  </si>
  <si>
    <t>I-18/10-304</t>
  </si>
  <si>
    <t>Сув хўжалигини ташкил этиш ва бошқариш</t>
  </si>
  <si>
    <t>Сув хўжалиги иқтисодиёти (курс иши)</t>
  </si>
  <si>
    <t>I-18/11-304</t>
  </si>
  <si>
    <t>ЎЗБЕКИСТОН РЕСПУБЛИКАСИ ОЛИЙ ВА ЎРТА МАХСУС ТАЪЛИМ ВАЗИРЛИГ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</si>
  <si>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МЕХАНИЗАЦИЯЛАШ МУҲАНДИСЛАРИ ИНСТИТУТИ</t>
    </r>
  </si>
  <si>
    <t>июнь. 2018 й.</t>
  </si>
  <si>
    <t>7-Семестрда тўплаган баллари</t>
  </si>
  <si>
    <r>
      <t>СХТЭ ва Б факультети Иқтисодиёт (сув хўжалигида) таълим йуналиши 4</t>
    </r>
    <r>
      <rPr>
        <b/>
        <sz val="14"/>
        <color indexed="8"/>
        <rFont val="Times New Roman"/>
        <family val="1"/>
      </rPr>
      <t xml:space="preserve"> курс 4 гурух</t>
    </r>
    <r>
      <rPr>
        <sz val="14"/>
        <color indexed="8"/>
        <rFont val="Times New Roman"/>
        <family val="1"/>
      </rPr>
      <t xml:space="preserve"> талабаларининг кузги давраси бўйича                                       
                      ТЎПЛАГАН РЕЙТИНГ БАЛЛАРИ</t>
    </r>
  </si>
  <si>
    <t>АСМ</t>
  </si>
  <si>
    <t>Бизнес режалаштириш</t>
  </si>
  <si>
    <t>Жахон қишлоқ ва сув хўжалиги</t>
  </si>
  <si>
    <t>Инглиз тили</t>
  </si>
  <si>
    <t>Инновацион иқтисодиёт</t>
  </si>
  <si>
    <t>Корпоратив бошкарув</t>
  </si>
  <si>
    <t>МИҒ</t>
  </si>
  <si>
    <t>СХҚИ</t>
  </si>
  <si>
    <t>Дўстмуродов Ғ</t>
  </si>
  <si>
    <t>Азизова М</t>
  </si>
  <si>
    <t>Закирова Г</t>
  </si>
  <si>
    <t>РД
номери</t>
  </si>
  <si>
    <t>Миркаримов Б.</t>
  </si>
  <si>
    <t>Аблатдинов Султанбек Азатович</t>
  </si>
  <si>
    <t>К-15-054</t>
  </si>
  <si>
    <t>Эшматова Юлдуз Мансуржоновна</t>
  </si>
  <si>
    <t>К-15-050</t>
  </si>
  <si>
    <t>Музаффаров Самандар Озод ўғли</t>
  </si>
  <si>
    <t>К - 15-051</t>
  </si>
  <si>
    <t>Омонов Мухриддин Мадамин ўғли</t>
  </si>
  <si>
    <t>К  - 15  -014</t>
  </si>
  <si>
    <t>Тоиржонов Жавоҳиржон Шавкат ўғли</t>
  </si>
  <si>
    <t>К - 15 - 052</t>
  </si>
  <si>
    <t>Юсупова Ситора Азизжон қизи</t>
  </si>
  <si>
    <t>К - 15 - 069</t>
  </si>
  <si>
    <t>СХТЭ ва Б факултети декани                                                                                                 О. Кучаров</t>
  </si>
  <si>
    <r>
      <t>СХТЭ ва Б факультети Менежмент (сув хўжалигида) таълим йуналиши 4</t>
    </r>
    <r>
      <rPr>
        <b/>
        <sz val="14"/>
        <color indexed="8"/>
        <rFont val="Times New Roman"/>
        <family val="1"/>
      </rPr>
      <t xml:space="preserve"> курс 5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ТЎПЛАГАН РЕЙТИНГ БАЛЛАРИ</t>
    </r>
  </si>
  <si>
    <t>Инновацион менежмент</t>
  </si>
  <si>
    <t>СХИ</t>
  </si>
  <si>
    <t>СХМ</t>
  </si>
  <si>
    <t>СХСБ</t>
  </si>
  <si>
    <t>СХТФТ</t>
  </si>
  <si>
    <t xml:space="preserve">Рашидов Ж, </t>
  </si>
  <si>
    <t>Максумханова А</t>
  </si>
  <si>
    <t>Сангирова У</t>
  </si>
  <si>
    <t>Абдураззакова Н.</t>
  </si>
  <si>
    <t>Киличева Ф</t>
  </si>
  <si>
    <t>Шермухамедов А</t>
  </si>
  <si>
    <t>Алимухамедова Н</t>
  </si>
  <si>
    <t>Закирова Д</t>
  </si>
  <si>
    <t>Мураддинова Ф</t>
  </si>
  <si>
    <t>Стратегик менежмент</t>
  </si>
  <si>
    <t>ЖН-3</t>
  </si>
  <si>
    <t>ЖН-4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</si>
</sst>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1"/>
      <name val="Times Uzb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justify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2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23" fillId="0" borderId="12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 vertical="center"/>
      <protection hidden="1"/>
    </xf>
    <xf numFmtId="0" fontId="17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9" fillId="0" borderId="13" xfId="0" applyFont="1" applyBorder="1" applyAlignment="1" applyProtection="1">
      <alignment/>
      <protection hidden="1"/>
    </xf>
    <xf numFmtId="0" fontId="10" fillId="0" borderId="14" xfId="0" applyFont="1" applyBorder="1" applyAlignment="1" applyProtection="1">
      <alignment horizontal="center" vertical="center" textRotation="90" wrapText="1"/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7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23" fillId="0" borderId="12" xfId="0" applyFont="1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4" xfId="0" applyFont="1" applyBorder="1" applyAlignment="1" applyProtection="1">
      <alignment horizontal="center" vertical="top"/>
      <protection hidden="1"/>
    </xf>
    <xf numFmtId="0" fontId="9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 applyProtection="1">
      <alignment vertical="top"/>
      <protection hidden="1"/>
    </xf>
    <xf numFmtId="0" fontId="13" fillId="0" borderId="16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/>
      <protection hidden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21" fillId="0" borderId="14" xfId="0" applyFont="1" applyBorder="1" applyAlignment="1" applyProtection="1">
      <alignment horizontal="center" vertical="center" textRotation="90" wrapText="1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 applyProtection="1">
      <alignment vertical="center"/>
      <protection hidden="1"/>
    </xf>
    <xf numFmtId="0" fontId="9" fillId="33" borderId="10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69" fillId="0" borderId="23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1" fillId="33" borderId="0" xfId="0" applyFont="1" applyFill="1" applyBorder="1" applyAlignment="1" applyProtection="1">
      <alignment horizontal="center"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/>
      <protection hidden="1"/>
    </xf>
    <xf numFmtId="0" fontId="30" fillId="33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0" fillId="33" borderId="0" xfId="0" applyFont="1" applyFill="1" applyAlignment="1" applyProtection="1">
      <alignment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184" fontId="9" fillId="33" borderId="25" xfId="60" applyNumberFormat="1" applyFont="1" applyFill="1" applyBorder="1" applyAlignment="1" applyProtection="1">
      <alignment horizontal="center" vertical="center" textRotation="90" wrapText="1"/>
      <protection hidden="1"/>
    </xf>
    <xf numFmtId="184" fontId="9" fillId="33" borderId="26" xfId="60" applyNumberFormat="1" applyFont="1" applyFill="1" applyBorder="1" applyAlignment="1" applyProtection="1">
      <alignment horizontal="center" vertical="center" textRotation="90" wrapText="1"/>
      <protection hidden="1"/>
    </xf>
    <xf numFmtId="184" fontId="9" fillId="33" borderId="27" xfId="60" applyNumberFormat="1" applyFont="1" applyFill="1" applyBorder="1" applyAlignment="1" applyProtection="1">
      <alignment horizontal="center" vertical="center" textRotation="90" wrapText="1"/>
      <protection hidden="1"/>
    </xf>
    <xf numFmtId="0" fontId="9" fillId="34" borderId="28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9" fillId="34" borderId="29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 applyProtection="1">
      <alignment horizontal="center"/>
      <protection hidden="1"/>
    </xf>
    <xf numFmtId="0" fontId="26" fillId="34" borderId="31" xfId="0" applyFont="1" applyFill="1" applyBorder="1" applyAlignment="1" applyProtection="1">
      <alignment horizontal="center"/>
      <protection hidden="1"/>
    </xf>
    <xf numFmtId="0" fontId="26" fillId="33" borderId="32" xfId="0" applyFont="1" applyFill="1" applyBorder="1" applyAlignment="1" applyProtection="1">
      <alignment horizontal="center"/>
      <protection hidden="1"/>
    </xf>
    <xf numFmtId="0" fontId="26" fillId="33" borderId="30" xfId="0" applyFont="1" applyFill="1" applyBorder="1" applyAlignment="1" applyProtection="1">
      <alignment horizontal="center"/>
      <protection hidden="1"/>
    </xf>
    <xf numFmtId="0" fontId="26" fillId="33" borderId="31" xfId="0" applyFont="1" applyFill="1" applyBorder="1" applyAlignment="1" applyProtection="1">
      <alignment horizontal="center"/>
      <protection hidden="1"/>
    </xf>
    <xf numFmtId="0" fontId="27" fillId="33" borderId="31" xfId="0" applyFont="1" applyFill="1" applyBorder="1" applyAlignment="1" applyProtection="1">
      <alignment horizontal="center"/>
      <protection hidden="1"/>
    </xf>
    <xf numFmtId="0" fontId="70" fillId="33" borderId="31" xfId="0" applyFont="1" applyFill="1" applyBorder="1" applyAlignment="1" applyProtection="1">
      <alignment horizontal="center"/>
      <protection hidden="1"/>
    </xf>
    <xf numFmtId="0" fontId="70" fillId="33" borderId="32" xfId="0" applyFont="1" applyFill="1" applyBorder="1" applyAlignment="1" applyProtection="1">
      <alignment horizontal="center"/>
      <protection hidden="1"/>
    </xf>
    <xf numFmtId="0" fontId="26" fillId="34" borderId="33" xfId="0" applyFont="1" applyFill="1" applyBorder="1" applyAlignment="1" applyProtection="1">
      <alignment horizontal="center"/>
      <protection hidden="1"/>
    </xf>
    <xf numFmtId="0" fontId="26" fillId="34" borderId="10" xfId="0" applyFont="1" applyFill="1" applyBorder="1" applyAlignment="1" applyProtection="1">
      <alignment horizontal="center"/>
      <protection hidden="1"/>
    </xf>
    <xf numFmtId="0" fontId="26" fillId="33" borderId="34" xfId="0" applyFont="1" applyFill="1" applyBorder="1" applyAlignment="1" applyProtection="1">
      <alignment horizontal="center"/>
      <protection hidden="1"/>
    </xf>
    <xf numFmtId="0" fontId="26" fillId="33" borderId="33" xfId="0" applyFont="1" applyFill="1" applyBorder="1" applyAlignment="1" applyProtection="1">
      <alignment horizontal="center"/>
      <protection hidden="1"/>
    </xf>
    <xf numFmtId="0" fontId="26" fillId="33" borderId="10" xfId="0" applyFont="1" applyFill="1" applyBorder="1" applyAlignment="1" applyProtection="1">
      <alignment horizontal="center"/>
      <protection hidden="1"/>
    </xf>
    <xf numFmtId="0" fontId="27" fillId="33" borderId="10" xfId="0" applyFont="1" applyFill="1" applyBorder="1" applyAlignment="1" applyProtection="1">
      <alignment horizontal="center"/>
      <protection hidden="1"/>
    </xf>
    <xf numFmtId="0" fontId="71" fillId="33" borderId="10" xfId="0" applyFont="1" applyFill="1" applyBorder="1" applyAlignment="1" applyProtection="1">
      <alignment horizontal="center"/>
      <protection hidden="1"/>
    </xf>
    <xf numFmtId="0" fontId="70" fillId="33" borderId="34" xfId="0" applyFont="1" applyFill="1" applyBorder="1" applyAlignment="1" applyProtection="1">
      <alignment horizontal="center"/>
      <protection hidden="1"/>
    </xf>
    <xf numFmtId="0" fontId="26" fillId="34" borderId="35" xfId="0" applyFont="1" applyFill="1" applyBorder="1" applyAlignment="1" applyProtection="1">
      <alignment horizontal="center"/>
      <protection hidden="1"/>
    </xf>
    <xf numFmtId="0" fontId="26" fillId="34" borderId="29" xfId="0" applyFont="1" applyFill="1" applyBorder="1" applyAlignment="1" applyProtection="1">
      <alignment horizontal="center"/>
      <protection hidden="1"/>
    </xf>
    <xf numFmtId="0" fontId="26" fillId="33" borderId="36" xfId="0" applyFont="1" applyFill="1" applyBorder="1" applyAlignment="1" applyProtection="1">
      <alignment horizontal="center"/>
      <protection hidden="1"/>
    </xf>
    <xf numFmtId="0" fontId="26" fillId="33" borderId="35" xfId="0" applyFont="1" applyFill="1" applyBorder="1" applyAlignment="1" applyProtection="1">
      <alignment horizontal="center"/>
      <protection hidden="1"/>
    </xf>
    <xf numFmtId="0" fontId="26" fillId="33" borderId="29" xfId="0" applyFont="1" applyFill="1" applyBorder="1" applyAlignment="1" applyProtection="1">
      <alignment horizontal="center"/>
      <protection hidden="1"/>
    </xf>
    <xf numFmtId="0" fontId="27" fillId="33" borderId="29" xfId="0" applyFont="1" applyFill="1" applyBorder="1" applyAlignment="1" applyProtection="1">
      <alignment horizontal="center"/>
      <protection hidden="1"/>
    </xf>
    <xf numFmtId="0" fontId="26" fillId="34" borderId="10" xfId="0" applyFont="1" applyFill="1" applyBorder="1" applyAlignment="1" applyProtection="1">
      <alignment horizontal="center" textRotation="90"/>
      <protection hidden="1"/>
    </xf>
    <xf numFmtId="0" fontId="26" fillId="33" borderId="10" xfId="0" applyFont="1" applyFill="1" applyBorder="1" applyAlignment="1" applyProtection="1">
      <alignment horizontal="center" textRotation="90"/>
      <protection hidden="1"/>
    </xf>
    <xf numFmtId="0" fontId="70" fillId="33" borderId="10" xfId="0" applyFont="1" applyFill="1" applyBorder="1" applyAlignment="1" applyProtection="1">
      <alignment horizontal="center" textRotation="90"/>
      <protection hidden="1"/>
    </xf>
    <xf numFmtId="0" fontId="9" fillId="33" borderId="37" xfId="0" applyFont="1" applyFill="1" applyBorder="1" applyAlignment="1" applyProtection="1">
      <alignment horizontal="center" vertical="center" wrapText="1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0" fontId="72" fillId="0" borderId="17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8" fillId="34" borderId="39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 applyProtection="1">
      <alignment horizontal="center"/>
      <protection hidden="1"/>
    </xf>
    <xf numFmtId="0" fontId="26" fillId="34" borderId="41" xfId="0" applyFont="1" applyFill="1" applyBorder="1" applyAlignment="1" applyProtection="1">
      <alignment horizontal="center"/>
      <protection hidden="1"/>
    </xf>
    <xf numFmtId="0" fontId="26" fillId="34" borderId="42" xfId="0" applyFont="1" applyFill="1" applyBorder="1" applyAlignment="1" applyProtection="1">
      <alignment horizontal="center"/>
      <protection hidden="1"/>
    </xf>
    <xf numFmtId="0" fontId="26" fillId="34" borderId="11" xfId="0" applyFont="1" applyFill="1" applyBorder="1" applyAlignment="1" applyProtection="1">
      <alignment horizontal="center"/>
      <protection hidden="1"/>
    </xf>
    <xf numFmtId="0" fontId="26" fillId="34" borderId="43" xfId="0" applyFont="1" applyFill="1" applyBorder="1" applyAlignment="1" applyProtection="1">
      <alignment horizontal="center"/>
      <protection hidden="1"/>
    </xf>
    <xf numFmtId="0" fontId="26" fillId="34" borderId="44" xfId="0" applyFont="1" applyFill="1" applyBorder="1" applyAlignment="1" applyProtection="1">
      <alignment horizontal="center"/>
      <protection hidden="1"/>
    </xf>
    <xf numFmtId="0" fontId="26" fillId="34" borderId="45" xfId="0" applyFont="1" applyFill="1" applyBorder="1" applyAlignment="1" applyProtection="1">
      <alignment horizontal="center"/>
      <protection hidden="1"/>
    </xf>
    <xf numFmtId="0" fontId="26" fillId="34" borderId="46" xfId="0" applyFont="1" applyFill="1" applyBorder="1" applyAlignment="1" applyProtection="1">
      <alignment horizontal="center"/>
      <protection hidden="1"/>
    </xf>
    <xf numFmtId="0" fontId="27" fillId="34" borderId="44" xfId="0" applyFont="1" applyFill="1" applyBorder="1" applyAlignment="1" applyProtection="1">
      <alignment horizontal="center"/>
      <protection hidden="1"/>
    </xf>
    <xf numFmtId="0" fontId="26" fillId="34" borderId="47" xfId="0" applyFont="1" applyFill="1" applyBorder="1" applyAlignment="1" applyProtection="1">
      <alignment horizontal="center"/>
      <protection hidden="1"/>
    </xf>
    <xf numFmtId="0" fontId="26" fillId="34" borderId="48" xfId="0" applyFont="1" applyFill="1" applyBorder="1" applyAlignment="1" applyProtection="1">
      <alignment horizontal="center" textRotation="90"/>
      <protection hidden="1"/>
    </xf>
    <xf numFmtId="0" fontId="26" fillId="34" borderId="49" xfId="0" applyFont="1" applyFill="1" applyBorder="1" applyAlignment="1" applyProtection="1">
      <alignment horizontal="center" textRotation="90"/>
      <protection hidden="1"/>
    </xf>
    <xf numFmtId="0" fontId="26" fillId="34" borderId="49" xfId="0" applyFont="1" applyFill="1" applyBorder="1" applyAlignment="1" applyProtection="1">
      <alignment horizontal="center"/>
      <protection hidden="1"/>
    </xf>
    <xf numFmtId="0" fontId="26" fillId="34" borderId="50" xfId="0" applyFont="1" applyFill="1" applyBorder="1" applyAlignment="1" applyProtection="1">
      <alignment horizontal="center"/>
      <protection hidden="1"/>
    </xf>
    <xf numFmtId="0" fontId="26" fillId="34" borderId="51" xfId="0" applyFont="1" applyFill="1" applyBorder="1" applyAlignment="1" applyProtection="1">
      <alignment horizontal="center" textRotation="90"/>
      <protection hidden="1"/>
    </xf>
    <xf numFmtId="0" fontId="26" fillId="34" borderId="39" xfId="0" applyFont="1" applyFill="1" applyBorder="1" applyAlignment="1" applyProtection="1">
      <alignment horizontal="center"/>
      <protection hidden="1"/>
    </xf>
    <xf numFmtId="184" fontId="9" fillId="33" borderId="38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15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21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35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29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36" xfId="60" applyNumberFormat="1" applyFont="1" applyFill="1" applyBorder="1" applyAlignment="1" applyProtection="1">
      <alignment horizontal="center" vertical="center" wrapText="1"/>
      <protection hidden="1"/>
    </xf>
    <xf numFmtId="0" fontId="9" fillId="33" borderId="40" xfId="0" applyFont="1" applyFill="1" applyBorder="1" applyAlignment="1" applyProtection="1">
      <alignment horizontal="center" vertical="center"/>
      <protection hidden="1"/>
    </xf>
    <xf numFmtId="0" fontId="9" fillId="33" borderId="31" xfId="0" applyFont="1" applyFill="1" applyBorder="1" applyAlignment="1" applyProtection="1">
      <alignment horizontal="center"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73" fillId="33" borderId="0" xfId="0" applyFont="1" applyFill="1" applyBorder="1" applyAlignment="1" applyProtection="1">
      <alignment horizontal="center" vertical="center" wrapText="1"/>
      <protection hidden="1"/>
    </xf>
    <xf numFmtId="184" fontId="9" fillId="33" borderId="52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53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54" xfId="60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0" applyFont="1" applyFill="1" applyBorder="1" applyAlignment="1">
      <alignment horizontal="center" vertical="center" wrapText="1"/>
    </xf>
    <xf numFmtId="184" fontId="9" fillId="33" borderId="40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31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32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42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10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34" xfId="60" applyNumberFormat="1" applyFont="1" applyFill="1" applyBorder="1" applyAlignment="1" applyProtection="1">
      <alignment horizontal="center" vertical="center" wrapText="1"/>
      <protection hidden="1"/>
    </xf>
    <xf numFmtId="0" fontId="9" fillId="33" borderId="42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9" fillId="33" borderId="34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8" fillId="33" borderId="19" xfId="0" applyFont="1" applyFill="1" applyBorder="1" applyAlignment="1" applyProtection="1">
      <alignment horizontal="center" vertical="center" wrapText="1"/>
      <protection hidden="1"/>
    </xf>
    <xf numFmtId="184" fontId="9" fillId="33" borderId="30" xfId="60" applyNumberFormat="1" applyFont="1" applyFill="1" applyBorder="1" applyAlignment="1" applyProtection="1">
      <alignment horizontal="center" vertical="center" wrapText="1"/>
      <protection hidden="1"/>
    </xf>
    <xf numFmtId="0" fontId="9" fillId="33" borderId="17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30" xfId="0" applyFont="1" applyFill="1" applyBorder="1" applyAlignment="1" applyProtection="1">
      <alignment horizontal="center" vertical="center"/>
      <protection hidden="1"/>
    </xf>
    <xf numFmtId="0" fontId="9" fillId="33" borderId="32" xfId="0" applyFont="1" applyFill="1" applyBorder="1" applyAlignment="1" applyProtection="1">
      <alignment horizontal="center" vertical="center"/>
      <protection hidden="1"/>
    </xf>
    <xf numFmtId="184" fontId="9" fillId="33" borderId="55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56" xfId="60" applyNumberFormat="1" applyFont="1" applyFill="1" applyBorder="1" applyAlignment="1" applyProtection="1">
      <alignment horizontal="center" vertical="center" wrapText="1"/>
      <protection hidden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/>
      <protection hidden="1"/>
    </xf>
    <xf numFmtId="0" fontId="8" fillId="33" borderId="52" xfId="0" applyFont="1" applyFill="1" applyBorder="1" applyAlignment="1" applyProtection="1">
      <alignment horizontal="center" vertical="center" wrapText="1"/>
      <protection hidden="1"/>
    </xf>
    <xf numFmtId="0" fontId="8" fillId="33" borderId="38" xfId="0" applyFont="1" applyFill="1" applyBorder="1" applyAlignment="1" applyProtection="1">
      <alignment horizontal="center" vertical="center" wrapText="1"/>
      <protection hidden="1"/>
    </xf>
    <xf numFmtId="0" fontId="9" fillId="33" borderId="57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184" fontId="9" fillId="33" borderId="57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26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27" xfId="60" applyNumberFormat="1" applyFont="1" applyFill="1" applyBorder="1" applyAlignment="1" applyProtection="1">
      <alignment horizontal="center" vertical="center" wrapText="1"/>
      <protection hidden="1"/>
    </xf>
    <xf numFmtId="184" fontId="9" fillId="33" borderId="11" xfId="6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/>
      <protection hidden="1"/>
    </xf>
    <xf numFmtId="0" fontId="11" fillId="0" borderId="14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top"/>
      <protection hidden="1"/>
    </xf>
    <xf numFmtId="0" fontId="26" fillId="0" borderId="14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center" vertical="center" textRotation="90" wrapText="1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4" xfId="0" applyFont="1" applyBorder="1" applyAlignment="1" applyProtection="1">
      <alignment horizontal="center" vertical="top"/>
      <protection hidden="1"/>
    </xf>
    <xf numFmtId="0" fontId="12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right" wrapText="1"/>
    </xf>
    <xf numFmtId="0" fontId="10" fillId="0" borderId="14" xfId="0" applyFont="1" applyBorder="1" applyAlignment="1" applyProtection="1">
      <alignment horizontal="center" textRotation="90" wrapText="1"/>
      <protection hidden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left" vertical="center"/>
      <protection hidden="1"/>
    </xf>
    <xf numFmtId="0" fontId="25" fillId="0" borderId="14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textRotation="90" wrapText="1"/>
      <protection hidden="1"/>
    </xf>
    <xf numFmtId="0" fontId="18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0" fontId="10" fillId="0" borderId="55" xfId="0" applyFont="1" applyBorder="1" applyAlignment="1" applyProtection="1">
      <alignment horizontal="center" vertical="center" wrapText="1"/>
      <protection hidden="1"/>
    </xf>
    <xf numFmtId="0" fontId="10" fillId="0" borderId="58" xfId="0" applyFont="1" applyBorder="1" applyAlignment="1" applyProtection="1">
      <alignment horizontal="center" vertical="center" wrapText="1"/>
      <protection hidden="1"/>
    </xf>
    <xf numFmtId="0" fontId="10" fillId="0" borderId="59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center"/>
      <protection hidden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2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19600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4817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76750" y="3667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29813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339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339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482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482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339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339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482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482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339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7339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482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048250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005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770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8642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467475" y="6762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7672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148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908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9577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14850" y="2905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6245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3862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M39"/>
  <sheetViews>
    <sheetView tabSelected="1" view="pageBreakPreview" zoomScale="70" zoomScaleNormal="85" zoomScaleSheetLayoutView="70" zoomScalePageLayoutView="0" workbookViewId="0" topLeftCell="A18">
      <selection activeCell="AK29" sqref="AK29"/>
    </sheetView>
  </sheetViews>
  <sheetFormatPr defaultColWidth="9.140625" defaultRowHeight="12.75"/>
  <cols>
    <col min="1" max="1" width="3.57421875" style="112" bestFit="1" customWidth="1"/>
    <col min="2" max="2" width="40.28125" style="112" customWidth="1"/>
    <col min="3" max="3" width="12.140625" style="112" customWidth="1"/>
    <col min="4" max="6" width="5.8515625" style="112" customWidth="1"/>
    <col min="7" max="11" width="5.8515625" style="126" customWidth="1"/>
    <col min="12" max="15" width="5.8515625" style="127" customWidth="1"/>
    <col min="16" max="39" width="5.8515625" style="126" customWidth="1"/>
    <col min="40" max="16384" width="9.140625" style="112" customWidth="1"/>
  </cols>
  <sheetData>
    <row r="1" spans="1:39" s="113" customFormat="1" ht="39" customHeight="1">
      <c r="A1" s="192" t="s">
        <v>123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15" customFormat="1" ht="7.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20.25" customHeight="1" thickBot="1">
      <c r="A3" s="206" t="s">
        <v>0</v>
      </c>
      <c r="B3" s="210" t="s">
        <v>41</v>
      </c>
      <c r="C3" s="128"/>
      <c r="D3" s="189" t="s">
        <v>122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</row>
    <row r="4" spans="1:39" s="116" customFormat="1" ht="59.25" customHeight="1">
      <c r="A4" s="207"/>
      <c r="B4" s="211"/>
      <c r="C4" s="210"/>
      <c r="D4" s="197" t="s">
        <v>124</v>
      </c>
      <c r="E4" s="198"/>
      <c r="F4" s="198"/>
      <c r="G4" s="199"/>
      <c r="H4" s="197" t="s">
        <v>125</v>
      </c>
      <c r="I4" s="198"/>
      <c r="J4" s="198"/>
      <c r="K4" s="199"/>
      <c r="L4" s="193" t="s">
        <v>126</v>
      </c>
      <c r="M4" s="194"/>
      <c r="N4" s="194"/>
      <c r="O4" s="195"/>
      <c r="P4" s="193" t="s">
        <v>127</v>
      </c>
      <c r="Q4" s="194"/>
      <c r="R4" s="194"/>
      <c r="S4" s="195"/>
      <c r="T4" s="193" t="s">
        <v>128</v>
      </c>
      <c r="U4" s="194"/>
      <c r="V4" s="194"/>
      <c r="W4" s="195"/>
      <c r="X4" s="193" t="s">
        <v>129</v>
      </c>
      <c r="Y4" s="194"/>
      <c r="Z4" s="194"/>
      <c r="AA4" s="195"/>
      <c r="AB4" s="193" t="s">
        <v>130</v>
      </c>
      <c r="AC4" s="194"/>
      <c r="AD4" s="194"/>
      <c r="AE4" s="195"/>
      <c r="AF4" s="209" t="s">
        <v>131</v>
      </c>
      <c r="AG4" s="198"/>
      <c r="AH4" s="198"/>
      <c r="AI4" s="199"/>
      <c r="AJ4" s="209"/>
      <c r="AK4" s="198"/>
      <c r="AL4" s="198"/>
      <c r="AM4" s="199"/>
    </row>
    <row r="5" spans="1:39" s="116" customFormat="1" ht="29.25" customHeight="1">
      <c r="A5" s="207"/>
      <c r="B5" s="211"/>
      <c r="C5" s="211"/>
      <c r="D5" s="203" t="s">
        <v>158</v>
      </c>
      <c r="E5" s="204"/>
      <c r="F5" s="204"/>
      <c r="G5" s="205"/>
      <c r="H5" s="200" t="s">
        <v>159</v>
      </c>
      <c r="I5" s="201"/>
      <c r="J5" s="201"/>
      <c r="K5" s="202"/>
      <c r="L5" s="200" t="s">
        <v>159</v>
      </c>
      <c r="M5" s="201"/>
      <c r="N5" s="201"/>
      <c r="O5" s="202"/>
      <c r="P5" s="183" t="s">
        <v>133</v>
      </c>
      <c r="Q5" s="184"/>
      <c r="R5" s="184"/>
      <c r="S5" s="185"/>
      <c r="T5" s="200" t="s">
        <v>159</v>
      </c>
      <c r="U5" s="201"/>
      <c r="V5" s="201"/>
      <c r="W5" s="202"/>
      <c r="X5" s="183" t="s">
        <v>160</v>
      </c>
      <c r="Y5" s="184"/>
      <c r="Z5" s="184"/>
      <c r="AA5" s="185"/>
      <c r="AB5" s="183" t="s">
        <v>162</v>
      </c>
      <c r="AC5" s="184"/>
      <c r="AD5" s="184"/>
      <c r="AE5" s="185"/>
      <c r="AF5" s="183" t="s">
        <v>96</v>
      </c>
      <c r="AG5" s="184"/>
      <c r="AH5" s="184"/>
      <c r="AI5" s="185"/>
      <c r="AJ5" s="183"/>
      <c r="AK5" s="184"/>
      <c r="AL5" s="184"/>
      <c r="AM5" s="185"/>
    </row>
    <row r="6" spans="1:39" ht="30.75" customHeight="1" thickBot="1">
      <c r="A6" s="207"/>
      <c r="B6" s="211"/>
      <c r="C6" s="211"/>
      <c r="D6" s="203" t="s">
        <v>158</v>
      </c>
      <c r="E6" s="204"/>
      <c r="F6" s="204"/>
      <c r="G6" s="205"/>
      <c r="H6" s="200" t="s">
        <v>96</v>
      </c>
      <c r="I6" s="201"/>
      <c r="J6" s="201"/>
      <c r="K6" s="202"/>
      <c r="L6" s="183" t="s">
        <v>134</v>
      </c>
      <c r="M6" s="184"/>
      <c r="N6" s="184"/>
      <c r="O6" s="185"/>
      <c r="P6" s="183"/>
      <c r="Q6" s="184"/>
      <c r="R6" s="184"/>
      <c r="S6" s="185"/>
      <c r="T6" s="200" t="s">
        <v>159</v>
      </c>
      <c r="U6" s="201"/>
      <c r="V6" s="201"/>
      <c r="W6" s="202"/>
      <c r="X6" s="183" t="s">
        <v>161</v>
      </c>
      <c r="Y6" s="184"/>
      <c r="Z6" s="184"/>
      <c r="AA6" s="185"/>
      <c r="AB6" s="186" t="s">
        <v>163</v>
      </c>
      <c r="AC6" s="187"/>
      <c r="AD6" s="187"/>
      <c r="AE6" s="188"/>
      <c r="AF6" s="186" t="s">
        <v>95</v>
      </c>
      <c r="AG6" s="187"/>
      <c r="AH6" s="187"/>
      <c r="AI6" s="188"/>
      <c r="AJ6" s="186"/>
      <c r="AK6" s="187"/>
      <c r="AL6" s="187"/>
      <c r="AM6" s="188"/>
    </row>
    <row r="7" spans="1:39" ht="54.75" customHeight="1" thickBot="1">
      <c r="A7" s="208"/>
      <c r="B7" s="212"/>
      <c r="C7" s="212"/>
      <c r="D7" s="129" t="s">
        <v>2</v>
      </c>
      <c r="E7" s="130" t="s">
        <v>4</v>
      </c>
      <c r="F7" s="130" t="s">
        <v>33</v>
      </c>
      <c r="G7" s="131" t="s">
        <v>4</v>
      </c>
      <c r="H7" s="129" t="s">
        <v>2</v>
      </c>
      <c r="I7" s="130" t="s">
        <v>4</v>
      </c>
      <c r="J7" s="130" t="s">
        <v>33</v>
      </c>
      <c r="K7" s="131" t="s">
        <v>4</v>
      </c>
      <c r="L7" s="129" t="s">
        <v>2</v>
      </c>
      <c r="M7" s="130" t="s">
        <v>4</v>
      </c>
      <c r="N7" s="130" t="s">
        <v>33</v>
      </c>
      <c r="O7" s="131" t="s">
        <v>4</v>
      </c>
      <c r="P7" s="129" t="s">
        <v>2</v>
      </c>
      <c r="Q7" s="130" t="s">
        <v>4</v>
      </c>
      <c r="R7" s="130" t="s">
        <v>3</v>
      </c>
      <c r="S7" s="131" t="s">
        <v>4</v>
      </c>
      <c r="T7" s="129" t="s">
        <v>2</v>
      </c>
      <c r="U7" s="130" t="s">
        <v>4</v>
      </c>
      <c r="V7" s="130" t="s">
        <v>33</v>
      </c>
      <c r="W7" s="131" t="s">
        <v>4</v>
      </c>
      <c r="X7" s="129" t="s">
        <v>2</v>
      </c>
      <c r="Y7" s="130" t="s">
        <v>4</v>
      </c>
      <c r="Z7" s="130" t="s">
        <v>33</v>
      </c>
      <c r="AA7" s="131" t="s">
        <v>4</v>
      </c>
      <c r="AB7" s="129" t="s">
        <v>2</v>
      </c>
      <c r="AC7" s="130" t="s">
        <v>4</v>
      </c>
      <c r="AD7" s="130" t="s">
        <v>33</v>
      </c>
      <c r="AE7" s="131" t="s">
        <v>4</v>
      </c>
      <c r="AF7" s="129" t="s">
        <v>2</v>
      </c>
      <c r="AG7" s="130" t="s">
        <v>4</v>
      </c>
      <c r="AH7" s="130" t="s">
        <v>33</v>
      </c>
      <c r="AI7" s="131" t="s">
        <v>4</v>
      </c>
      <c r="AJ7" s="129" t="s">
        <v>2</v>
      </c>
      <c r="AK7" s="130" t="s">
        <v>4</v>
      </c>
      <c r="AL7" s="130" t="s">
        <v>33</v>
      </c>
      <c r="AM7" s="131" t="s">
        <v>4</v>
      </c>
    </row>
    <row r="8" spans="1:39" ht="37.5" customHeight="1" thickBot="1">
      <c r="A8" s="132">
        <v>1</v>
      </c>
      <c r="B8" s="96" t="s">
        <v>83</v>
      </c>
      <c r="C8" s="99" t="s">
        <v>89</v>
      </c>
      <c r="D8" s="136">
        <v>12</v>
      </c>
      <c r="E8" s="137">
        <v>2</v>
      </c>
      <c r="F8" s="137">
        <v>10</v>
      </c>
      <c r="G8" s="138">
        <v>4</v>
      </c>
      <c r="H8" s="139">
        <v>4</v>
      </c>
      <c r="I8" s="140">
        <v>10</v>
      </c>
      <c r="J8" s="140">
        <v>9</v>
      </c>
      <c r="K8" s="138">
        <v>5</v>
      </c>
      <c r="L8" s="139">
        <v>5</v>
      </c>
      <c r="M8" s="141">
        <v>5</v>
      </c>
      <c r="N8" s="140">
        <v>9</v>
      </c>
      <c r="O8" s="138">
        <v>5</v>
      </c>
      <c r="P8" s="139">
        <v>11</v>
      </c>
      <c r="Q8" s="141"/>
      <c r="R8" s="140">
        <v>10</v>
      </c>
      <c r="S8" s="138"/>
      <c r="T8" s="139">
        <v>9</v>
      </c>
      <c r="U8" s="141">
        <v>5</v>
      </c>
      <c r="V8" s="140">
        <v>9</v>
      </c>
      <c r="W8" s="138">
        <v>5</v>
      </c>
      <c r="X8" s="139">
        <v>16</v>
      </c>
      <c r="Y8" s="141"/>
      <c r="Z8" s="140">
        <v>6</v>
      </c>
      <c r="AA8" s="138">
        <v>7</v>
      </c>
      <c r="AB8" s="139">
        <v>11</v>
      </c>
      <c r="AC8" s="141">
        <v>2</v>
      </c>
      <c r="AD8" s="139">
        <v>10</v>
      </c>
      <c r="AE8" s="138">
        <v>6</v>
      </c>
      <c r="AF8" s="139">
        <v>10</v>
      </c>
      <c r="AG8" s="140">
        <v>2</v>
      </c>
      <c r="AH8" s="140">
        <v>0</v>
      </c>
      <c r="AI8" s="138">
        <v>14</v>
      </c>
      <c r="AJ8" s="140"/>
      <c r="AK8" s="140"/>
      <c r="AL8" s="140"/>
      <c r="AM8" s="138"/>
    </row>
    <row r="9" spans="1:39" ht="37.5" customHeight="1" thickBot="1">
      <c r="A9" s="133">
        <v>2</v>
      </c>
      <c r="B9" s="97" t="s">
        <v>84</v>
      </c>
      <c r="C9" s="100" t="s">
        <v>90</v>
      </c>
      <c r="D9" s="144">
        <v>13</v>
      </c>
      <c r="E9" s="145">
        <v>4</v>
      </c>
      <c r="F9" s="137">
        <v>10</v>
      </c>
      <c r="G9" s="146">
        <v>4</v>
      </c>
      <c r="H9" s="147">
        <v>7</v>
      </c>
      <c r="I9" s="148">
        <v>9</v>
      </c>
      <c r="J9" s="148">
        <v>9</v>
      </c>
      <c r="K9" s="146">
        <v>5</v>
      </c>
      <c r="L9" s="147">
        <v>8</v>
      </c>
      <c r="M9" s="149">
        <v>8</v>
      </c>
      <c r="N9" s="148">
        <v>9</v>
      </c>
      <c r="O9" s="146">
        <v>6</v>
      </c>
      <c r="P9" s="147">
        <v>12</v>
      </c>
      <c r="Q9" s="149">
        <v>3</v>
      </c>
      <c r="R9" s="148">
        <v>13</v>
      </c>
      <c r="S9" s="146"/>
      <c r="T9" s="147">
        <v>10</v>
      </c>
      <c r="U9" s="149">
        <v>5</v>
      </c>
      <c r="V9" s="148">
        <v>9</v>
      </c>
      <c r="W9" s="146">
        <v>6</v>
      </c>
      <c r="X9" s="147">
        <v>14</v>
      </c>
      <c r="Y9" s="148"/>
      <c r="Z9" s="148">
        <v>10</v>
      </c>
      <c r="AA9" s="146">
        <v>6</v>
      </c>
      <c r="AB9" s="147">
        <v>12</v>
      </c>
      <c r="AC9" s="148">
        <v>3</v>
      </c>
      <c r="AD9" s="139">
        <v>10</v>
      </c>
      <c r="AE9" s="146">
        <v>5</v>
      </c>
      <c r="AF9" s="139">
        <v>10</v>
      </c>
      <c r="AG9" s="149">
        <v>6</v>
      </c>
      <c r="AH9" s="148">
        <v>0</v>
      </c>
      <c r="AI9" s="146">
        <v>6</v>
      </c>
      <c r="AJ9" s="140"/>
      <c r="AK9" s="149"/>
      <c r="AL9" s="148"/>
      <c r="AM9" s="146"/>
    </row>
    <row r="10" spans="1:39" ht="37.5" customHeight="1" thickBot="1">
      <c r="A10" s="133">
        <v>3</v>
      </c>
      <c r="B10" s="97" t="s">
        <v>85</v>
      </c>
      <c r="C10" s="100" t="s">
        <v>91</v>
      </c>
      <c r="D10" s="144">
        <v>16</v>
      </c>
      <c r="E10" s="145">
        <v>1</v>
      </c>
      <c r="F10" s="137">
        <v>10</v>
      </c>
      <c r="G10" s="146">
        <v>6</v>
      </c>
      <c r="H10" s="147">
        <v>8</v>
      </c>
      <c r="I10" s="148">
        <v>8</v>
      </c>
      <c r="J10" s="148">
        <v>10</v>
      </c>
      <c r="K10" s="146">
        <v>5</v>
      </c>
      <c r="L10" s="147">
        <v>8</v>
      </c>
      <c r="M10" s="149">
        <v>7</v>
      </c>
      <c r="N10" s="148">
        <v>10</v>
      </c>
      <c r="O10" s="146">
        <v>5</v>
      </c>
      <c r="P10" s="147">
        <v>17</v>
      </c>
      <c r="Q10" s="149"/>
      <c r="R10" s="148">
        <v>17</v>
      </c>
      <c r="S10" s="146"/>
      <c r="T10" s="147">
        <v>8</v>
      </c>
      <c r="U10" s="149">
        <v>10</v>
      </c>
      <c r="V10" s="148">
        <v>10</v>
      </c>
      <c r="W10" s="146">
        <v>5</v>
      </c>
      <c r="X10" s="147">
        <v>13</v>
      </c>
      <c r="Y10" s="148">
        <v>4</v>
      </c>
      <c r="Z10" s="148">
        <v>16</v>
      </c>
      <c r="AA10" s="146"/>
      <c r="AB10" s="147">
        <v>13</v>
      </c>
      <c r="AC10" s="148">
        <v>2</v>
      </c>
      <c r="AD10" s="139">
        <v>10</v>
      </c>
      <c r="AE10" s="146">
        <v>6</v>
      </c>
      <c r="AF10" s="139">
        <v>10</v>
      </c>
      <c r="AG10" s="149">
        <v>7</v>
      </c>
      <c r="AH10" s="148">
        <v>2</v>
      </c>
      <c r="AI10" s="146">
        <v>14</v>
      </c>
      <c r="AJ10" s="140"/>
      <c r="AK10" s="149"/>
      <c r="AL10" s="148"/>
      <c r="AM10" s="146"/>
    </row>
    <row r="11" spans="1:39" ht="37.5" customHeight="1" thickBot="1">
      <c r="A11" s="133">
        <v>4</v>
      </c>
      <c r="B11" s="97" t="s">
        <v>86</v>
      </c>
      <c r="C11" s="100" t="s">
        <v>92</v>
      </c>
      <c r="D11" s="144">
        <v>14</v>
      </c>
      <c r="E11" s="145"/>
      <c r="F11" s="137">
        <v>10</v>
      </c>
      <c r="G11" s="146">
        <v>6</v>
      </c>
      <c r="H11" s="147">
        <v>8</v>
      </c>
      <c r="I11" s="149">
        <v>8</v>
      </c>
      <c r="J11" s="148">
        <v>9</v>
      </c>
      <c r="K11" s="146">
        <v>5</v>
      </c>
      <c r="L11" s="147">
        <v>7</v>
      </c>
      <c r="M11" s="149">
        <v>8</v>
      </c>
      <c r="N11" s="148">
        <v>9</v>
      </c>
      <c r="O11" s="146">
        <v>5</v>
      </c>
      <c r="P11" s="147">
        <v>12</v>
      </c>
      <c r="Q11" s="149">
        <v>1</v>
      </c>
      <c r="R11" s="148">
        <v>13</v>
      </c>
      <c r="S11" s="146">
        <v>4</v>
      </c>
      <c r="T11" s="147">
        <v>9</v>
      </c>
      <c r="U11" s="149">
        <v>5</v>
      </c>
      <c r="V11" s="148">
        <v>9</v>
      </c>
      <c r="W11" s="146">
        <v>5</v>
      </c>
      <c r="X11" s="147">
        <v>10</v>
      </c>
      <c r="Y11" s="148">
        <v>4</v>
      </c>
      <c r="Z11" s="148">
        <v>6</v>
      </c>
      <c r="AA11" s="146">
        <v>10</v>
      </c>
      <c r="AB11" s="147">
        <v>13</v>
      </c>
      <c r="AC11" s="148">
        <v>2</v>
      </c>
      <c r="AD11" s="139">
        <v>10</v>
      </c>
      <c r="AE11" s="146">
        <v>6</v>
      </c>
      <c r="AF11" s="139">
        <v>10</v>
      </c>
      <c r="AG11" s="149">
        <v>6</v>
      </c>
      <c r="AH11" s="148">
        <v>0</v>
      </c>
      <c r="AI11" s="146">
        <v>16</v>
      </c>
      <c r="AJ11" s="140"/>
      <c r="AK11" s="149"/>
      <c r="AL11" s="148"/>
      <c r="AM11" s="146"/>
    </row>
    <row r="12" spans="1:39" ht="37.5" customHeight="1" thickBot="1">
      <c r="A12" s="133">
        <v>5</v>
      </c>
      <c r="B12" s="97" t="s">
        <v>87</v>
      </c>
      <c r="C12" s="100" t="s">
        <v>93</v>
      </c>
      <c r="D12" s="144">
        <v>13</v>
      </c>
      <c r="E12" s="145">
        <v>3</v>
      </c>
      <c r="F12" s="137">
        <v>10</v>
      </c>
      <c r="G12" s="146">
        <v>5</v>
      </c>
      <c r="H12" s="147">
        <v>7</v>
      </c>
      <c r="I12" s="148">
        <v>8</v>
      </c>
      <c r="J12" s="148">
        <v>9</v>
      </c>
      <c r="K12" s="146">
        <v>5</v>
      </c>
      <c r="L12" s="147">
        <v>7</v>
      </c>
      <c r="M12" s="149">
        <v>7</v>
      </c>
      <c r="N12" s="148">
        <v>9</v>
      </c>
      <c r="O12" s="146">
        <v>5</v>
      </c>
      <c r="P12" s="147">
        <v>12</v>
      </c>
      <c r="Q12" s="149">
        <v>2</v>
      </c>
      <c r="R12" s="148">
        <v>13</v>
      </c>
      <c r="S12" s="146">
        <v>1</v>
      </c>
      <c r="T12" s="147">
        <v>4</v>
      </c>
      <c r="U12" s="149">
        <v>9</v>
      </c>
      <c r="V12" s="148">
        <v>9</v>
      </c>
      <c r="W12" s="146">
        <v>5</v>
      </c>
      <c r="X12" s="147">
        <v>7</v>
      </c>
      <c r="Y12" s="148">
        <v>4</v>
      </c>
      <c r="Z12" s="148">
        <v>6</v>
      </c>
      <c r="AA12" s="146">
        <v>9</v>
      </c>
      <c r="AB12" s="147">
        <v>12</v>
      </c>
      <c r="AC12" s="148">
        <v>2</v>
      </c>
      <c r="AD12" s="139">
        <v>10</v>
      </c>
      <c r="AE12" s="146">
        <v>4</v>
      </c>
      <c r="AF12" s="139">
        <v>10</v>
      </c>
      <c r="AG12" s="149">
        <v>4</v>
      </c>
      <c r="AH12" s="148">
        <v>12</v>
      </c>
      <c r="AI12" s="146">
        <v>2</v>
      </c>
      <c r="AJ12" s="140"/>
      <c r="AK12" s="149"/>
      <c r="AL12" s="148"/>
      <c r="AM12" s="146"/>
    </row>
    <row r="13" spans="1:39" ht="37.5" customHeight="1">
      <c r="A13" s="134">
        <v>6</v>
      </c>
      <c r="B13" s="110" t="s">
        <v>88</v>
      </c>
      <c r="C13" s="111" t="s">
        <v>94</v>
      </c>
      <c r="D13" s="152">
        <v>13</v>
      </c>
      <c r="E13" s="153">
        <v>2</v>
      </c>
      <c r="F13" s="137">
        <v>10</v>
      </c>
      <c r="G13" s="154">
        <v>3</v>
      </c>
      <c r="H13" s="155">
        <v>4</v>
      </c>
      <c r="I13" s="156"/>
      <c r="J13" s="156">
        <v>9</v>
      </c>
      <c r="K13" s="154">
        <v>5</v>
      </c>
      <c r="L13" s="155">
        <v>5</v>
      </c>
      <c r="M13" s="157">
        <v>5</v>
      </c>
      <c r="N13" s="156">
        <v>9</v>
      </c>
      <c r="O13" s="154">
        <v>5</v>
      </c>
      <c r="P13" s="155">
        <v>6</v>
      </c>
      <c r="Q13" s="157"/>
      <c r="R13" s="156">
        <v>7</v>
      </c>
      <c r="S13" s="154"/>
      <c r="T13" s="155">
        <v>9</v>
      </c>
      <c r="U13" s="157">
        <v>5</v>
      </c>
      <c r="V13" s="156">
        <v>9</v>
      </c>
      <c r="W13" s="154">
        <v>5</v>
      </c>
      <c r="X13" s="155">
        <v>5</v>
      </c>
      <c r="Y13" s="156"/>
      <c r="Z13" s="156">
        <v>5</v>
      </c>
      <c r="AA13" s="154">
        <v>7</v>
      </c>
      <c r="AB13" s="155">
        <v>10</v>
      </c>
      <c r="AC13" s="156">
        <v>2</v>
      </c>
      <c r="AD13" s="139">
        <v>10</v>
      </c>
      <c r="AE13" s="154">
        <v>4</v>
      </c>
      <c r="AF13" s="139">
        <v>10</v>
      </c>
      <c r="AG13" s="157"/>
      <c r="AH13" s="156">
        <v>3</v>
      </c>
      <c r="AI13" s="154"/>
      <c r="AJ13" s="140"/>
      <c r="AK13" s="157"/>
      <c r="AL13" s="156"/>
      <c r="AM13" s="154"/>
    </row>
    <row r="14" spans="1:39" ht="51" customHeight="1">
      <c r="A14" s="196" t="s">
        <v>1</v>
      </c>
      <c r="B14" s="196"/>
      <c r="C14" s="135"/>
      <c r="D14" s="158"/>
      <c r="E14" s="158"/>
      <c r="F14" s="145"/>
      <c r="G14" s="148"/>
      <c r="H14" s="159"/>
      <c r="I14" s="148"/>
      <c r="J14" s="148"/>
      <c r="K14" s="148"/>
      <c r="L14" s="159"/>
      <c r="M14" s="148"/>
      <c r="N14" s="148"/>
      <c r="O14" s="148"/>
      <c r="P14" s="159"/>
      <c r="Q14" s="148"/>
      <c r="R14" s="148"/>
      <c r="S14" s="148"/>
      <c r="T14" s="159"/>
      <c r="U14" s="148"/>
      <c r="V14" s="148"/>
      <c r="W14" s="148"/>
      <c r="X14" s="160"/>
      <c r="Y14" s="148"/>
      <c r="Z14" s="148"/>
      <c r="AA14" s="148"/>
      <c r="AB14" s="159"/>
      <c r="AC14" s="148"/>
      <c r="AD14" s="159"/>
      <c r="AE14" s="148"/>
      <c r="AF14" s="159"/>
      <c r="AG14" s="148"/>
      <c r="AH14" s="148"/>
      <c r="AI14" s="148"/>
      <c r="AJ14" s="159"/>
      <c r="AK14" s="148"/>
      <c r="AL14" s="148"/>
      <c r="AM14" s="148"/>
    </row>
    <row r="15" spans="1:39" s="121" customFormat="1" ht="15.75" customHeight="1">
      <c r="A15" s="117"/>
      <c r="B15" s="118"/>
      <c r="C15" s="118"/>
      <c r="D15" s="117"/>
      <c r="E15" s="117"/>
      <c r="F15" s="117"/>
      <c r="G15" s="119"/>
      <c r="H15" s="119"/>
      <c r="I15" s="119"/>
      <c r="J15" s="119"/>
      <c r="K15" s="119"/>
      <c r="L15" s="120"/>
      <c r="M15" s="120"/>
      <c r="N15" s="120"/>
      <c r="O15" s="120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39" ht="42.75" customHeight="1" thickBot="1">
      <c r="A16" s="192" t="s">
        <v>150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</row>
    <row r="17" spans="1:39" ht="13.5" hidden="1" thickBo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</row>
    <row r="18" spans="1:39" ht="31.5" customHeight="1" thickBot="1">
      <c r="A18" s="221" t="s">
        <v>0</v>
      </c>
      <c r="B18" s="210" t="s">
        <v>41</v>
      </c>
      <c r="C18" s="161"/>
      <c r="D18" s="223" t="s">
        <v>122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</row>
    <row r="19" spans="1:39" ht="16.5" thickBot="1">
      <c r="A19" s="222"/>
      <c r="B19" s="211"/>
      <c r="C19" s="210" t="s">
        <v>135</v>
      </c>
      <c r="D19" s="214"/>
      <c r="E19" s="190"/>
      <c r="F19" s="190"/>
      <c r="G19" s="215"/>
      <c r="H19" s="189"/>
      <c r="I19" s="190"/>
      <c r="J19" s="190"/>
      <c r="K19" s="191"/>
      <c r="L19" s="214"/>
      <c r="M19" s="190"/>
      <c r="N19" s="190"/>
      <c r="O19" s="215"/>
      <c r="P19" s="189"/>
      <c r="Q19" s="190"/>
      <c r="R19" s="190"/>
      <c r="S19" s="191"/>
      <c r="T19" s="214"/>
      <c r="U19" s="190"/>
      <c r="V19" s="190"/>
      <c r="W19" s="215"/>
      <c r="X19" s="189"/>
      <c r="Y19" s="190"/>
      <c r="Z19" s="190"/>
      <c r="AA19" s="191"/>
      <c r="AB19" s="214"/>
      <c r="AC19" s="190"/>
      <c r="AD19" s="190"/>
      <c r="AE19" s="215"/>
      <c r="AF19" s="189"/>
      <c r="AG19" s="190"/>
      <c r="AH19" s="190"/>
      <c r="AI19" s="191"/>
      <c r="AJ19" s="189"/>
      <c r="AK19" s="190"/>
      <c r="AL19" s="190"/>
      <c r="AM19" s="191"/>
    </row>
    <row r="20" spans="1:39" ht="30" customHeight="1" thickBot="1">
      <c r="A20" s="222"/>
      <c r="B20" s="211"/>
      <c r="C20" s="211"/>
      <c r="D20" s="197" t="s">
        <v>127</v>
      </c>
      <c r="E20" s="198"/>
      <c r="F20" s="198"/>
      <c r="G20" s="199"/>
      <c r="H20" s="197" t="s">
        <v>151</v>
      </c>
      <c r="I20" s="198"/>
      <c r="J20" s="198"/>
      <c r="K20" s="199"/>
      <c r="L20" s="193" t="s">
        <v>129</v>
      </c>
      <c r="M20" s="194"/>
      <c r="N20" s="194"/>
      <c r="O20" s="195"/>
      <c r="P20" s="193" t="s">
        <v>130</v>
      </c>
      <c r="Q20" s="194"/>
      <c r="R20" s="194"/>
      <c r="S20" s="195"/>
      <c r="T20" s="193" t="s">
        <v>152</v>
      </c>
      <c r="U20" s="194"/>
      <c r="V20" s="194"/>
      <c r="W20" s="195"/>
      <c r="X20" s="183" t="s">
        <v>153</v>
      </c>
      <c r="Y20" s="184"/>
      <c r="Z20" s="184"/>
      <c r="AA20" s="185"/>
      <c r="AB20" s="183" t="s">
        <v>154</v>
      </c>
      <c r="AC20" s="184"/>
      <c r="AD20" s="184"/>
      <c r="AE20" s="185"/>
      <c r="AF20" s="183" t="s">
        <v>165</v>
      </c>
      <c r="AG20" s="184"/>
      <c r="AH20" s="184"/>
      <c r="AI20" s="185"/>
      <c r="AJ20" s="183" t="s">
        <v>155</v>
      </c>
      <c r="AK20" s="184"/>
      <c r="AL20" s="184"/>
      <c r="AM20" s="185"/>
    </row>
    <row r="21" spans="1:39" ht="22.5" customHeight="1" thickBot="1">
      <c r="A21" s="222"/>
      <c r="B21" s="211"/>
      <c r="C21" s="211"/>
      <c r="D21" s="203" t="s">
        <v>164</v>
      </c>
      <c r="E21" s="204"/>
      <c r="F21" s="204"/>
      <c r="G21" s="205"/>
      <c r="H21" s="197" t="s">
        <v>160</v>
      </c>
      <c r="I21" s="198"/>
      <c r="J21" s="198"/>
      <c r="K21" s="199"/>
      <c r="L21" s="197" t="s">
        <v>160</v>
      </c>
      <c r="M21" s="198"/>
      <c r="N21" s="198"/>
      <c r="O21" s="199"/>
      <c r="P21" s="183" t="s">
        <v>162</v>
      </c>
      <c r="Q21" s="184"/>
      <c r="R21" s="184"/>
      <c r="S21" s="185"/>
      <c r="T21" s="183" t="s">
        <v>132</v>
      </c>
      <c r="U21" s="184"/>
      <c r="V21" s="184"/>
      <c r="W21" s="185"/>
      <c r="X21" s="216" t="s">
        <v>136</v>
      </c>
      <c r="Y21" s="187"/>
      <c r="Z21" s="187"/>
      <c r="AA21" s="217"/>
      <c r="AB21" s="186" t="s">
        <v>156</v>
      </c>
      <c r="AC21" s="187"/>
      <c r="AD21" s="187"/>
      <c r="AE21" s="188"/>
      <c r="AF21" s="197" t="s">
        <v>160</v>
      </c>
      <c r="AG21" s="198"/>
      <c r="AH21" s="198"/>
      <c r="AI21" s="199"/>
      <c r="AJ21" s="200" t="s">
        <v>157</v>
      </c>
      <c r="AK21" s="201"/>
      <c r="AL21" s="201"/>
      <c r="AM21" s="228"/>
    </row>
    <row r="22" spans="1:39" ht="22.5" customHeight="1" thickBot="1">
      <c r="A22" s="222"/>
      <c r="B22" s="211"/>
      <c r="C22" s="211"/>
      <c r="D22" s="203"/>
      <c r="E22" s="204"/>
      <c r="F22" s="204"/>
      <c r="G22" s="205"/>
      <c r="H22" s="200" t="s">
        <v>161</v>
      </c>
      <c r="I22" s="201"/>
      <c r="J22" s="201"/>
      <c r="K22" s="202"/>
      <c r="L22" s="200" t="s">
        <v>161</v>
      </c>
      <c r="M22" s="201"/>
      <c r="N22" s="201"/>
      <c r="O22" s="202"/>
      <c r="P22" s="186" t="s">
        <v>163</v>
      </c>
      <c r="Q22" s="187"/>
      <c r="R22" s="187"/>
      <c r="S22" s="188"/>
      <c r="T22" s="186" t="s">
        <v>95</v>
      </c>
      <c r="U22" s="187"/>
      <c r="V22" s="187"/>
      <c r="W22" s="188"/>
      <c r="X22" s="216" t="s">
        <v>136</v>
      </c>
      <c r="Y22" s="187"/>
      <c r="Z22" s="187"/>
      <c r="AA22" s="217"/>
      <c r="AB22" s="225" t="s">
        <v>161</v>
      </c>
      <c r="AC22" s="226"/>
      <c r="AD22" s="226"/>
      <c r="AE22" s="227"/>
      <c r="AF22" s="200" t="s">
        <v>161</v>
      </c>
      <c r="AG22" s="201"/>
      <c r="AH22" s="201"/>
      <c r="AI22" s="202"/>
      <c r="AJ22" s="200" t="s">
        <v>95</v>
      </c>
      <c r="AK22" s="201"/>
      <c r="AL22" s="201"/>
      <c r="AM22" s="228"/>
    </row>
    <row r="23" spans="1:39" ht="50.25" customHeight="1" thickBot="1">
      <c r="A23" s="222"/>
      <c r="B23" s="211"/>
      <c r="C23" s="213"/>
      <c r="D23" s="129" t="s">
        <v>2</v>
      </c>
      <c r="E23" s="130" t="s">
        <v>4</v>
      </c>
      <c r="F23" s="130" t="s">
        <v>3</v>
      </c>
      <c r="G23" s="131" t="s">
        <v>4</v>
      </c>
      <c r="H23" s="129" t="s">
        <v>2</v>
      </c>
      <c r="I23" s="130" t="s">
        <v>4</v>
      </c>
      <c r="J23" s="130" t="s">
        <v>33</v>
      </c>
      <c r="K23" s="131" t="s">
        <v>4</v>
      </c>
      <c r="L23" s="129" t="s">
        <v>2</v>
      </c>
      <c r="M23" s="130" t="s">
        <v>4</v>
      </c>
      <c r="N23" s="130" t="s">
        <v>33</v>
      </c>
      <c r="O23" s="131" t="s">
        <v>4</v>
      </c>
      <c r="P23" s="129" t="s">
        <v>2</v>
      </c>
      <c r="Q23" s="130" t="s">
        <v>4</v>
      </c>
      <c r="R23" s="130" t="s">
        <v>33</v>
      </c>
      <c r="S23" s="131" t="s">
        <v>4</v>
      </c>
      <c r="T23" s="129" t="s">
        <v>2</v>
      </c>
      <c r="U23" s="130" t="s">
        <v>4</v>
      </c>
      <c r="V23" s="130" t="s">
        <v>33</v>
      </c>
      <c r="W23" s="131" t="s">
        <v>4</v>
      </c>
      <c r="X23" s="129" t="s">
        <v>2</v>
      </c>
      <c r="Y23" s="130" t="s">
        <v>4</v>
      </c>
      <c r="Z23" s="130" t="s">
        <v>33</v>
      </c>
      <c r="AA23" s="131" t="s">
        <v>4</v>
      </c>
      <c r="AB23" s="129" t="s">
        <v>2</v>
      </c>
      <c r="AC23" s="130" t="s">
        <v>4</v>
      </c>
      <c r="AD23" s="130" t="s">
        <v>33</v>
      </c>
      <c r="AE23" s="131" t="s">
        <v>4</v>
      </c>
      <c r="AF23" s="129" t="s">
        <v>2</v>
      </c>
      <c r="AG23" s="130" t="s">
        <v>4</v>
      </c>
      <c r="AH23" s="130" t="s">
        <v>33</v>
      </c>
      <c r="AI23" s="131" t="s">
        <v>4</v>
      </c>
      <c r="AJ23" s="129" t="s">
        <v>2</v>
      </c>
      <c r="AK23" s="130" t="s">
        <v>4</v>
      </c>
      <c r="AL23" s="130" t="s">
        <v>33</v>
      </c>
      <c r="AM23" s="131" t="s">
        <v>4</v>
      </c>
    </row>
    <row r="24" spans="1:39" ht="33" customHeight="1" thickBot="1">
      <c r="A24" s="162">
        <v>1</v>
      </c>
      <c r="B24" s="96" t="s">
        <v>137</v>
      </c>
      <c r="C24" s="163" t="s">
        <v>138</v>
      </c>
      <c r="D24" s="136">
        <v>15</v>
      </c>
      <c r="E24" s="141"/>
      <c r="F24" s="137">
        <v>14</v>
      </c>
      <c r="G24" s="138">
        <v>2</v>
      </c>
      <c r="H24" s="136">
        <v>13</v>
      </c>
      <c r="I24" s="137">
        <v>5</v>
      </c>
      <c r="J24" s="137">
        <v>10</v>
      </c>
      <c r="K24" s="138">
        <v>6</v>
      </c>
      <c r="L24" s="167">
        <v>16</v>
      </c>
      <c r="M24" s="141"/>
      <c r="N24" s="137">
        <v>10</v>
      </c>
      <c r="O24" s="168">
        <v>6</v>
      </c>
      <c r="P24" s="136">
        <v>15</v>
      </c>
      <c r="Q24" s="137"/>
      <c r="R24" s="137">
        <v>10</v>
      </c>
      <c r="S24" s="138">
        <v>6</v>
      </c>
      <c r="T24" s="137">
        <v>10</v>
      </c>
      <c r="U24" s="141">
        <v>6</v>
      </c>
      <c r="V24" s="137">
        <v>10</v>
      </c>
      <c r="W24" s="168"/>
      <c r="X24" s="136">
        <v>10</v>
      </c>
      <c r="Y24" s="141">
        <v>5</v>
      </c>
      <c r="Z24" s="137">
        <v>10</v>
      </c>
      <c r="AA24" s="138">
        <v>5</v>
      </c>
      <c r="AB24" s="167">
        <v>17</v>
      </c>
      <c r="AC24" s="141"/>
      <c r="AD24" s="167">
        <v>0</v>
      </c>
      <c r="AE24" s="168">
        <v>16</v>
      </c>
      <c r="AF24" s="136">
        <v>18</v>
      </c>
      <c r="AG24" s="137"/>
      <c r="AH24" s="137">
        <v>10</v>
      </c>
      <c r="AI24" s="138">
        <v>6</v>
      </c>
      <c r="AJ24" s="137">
        <v>10</v>
      </c>
      <c r="AK24" s="137">
        <v>7</v>
      </c>
      <c r="AL24" s="137">
        <v>15</v>
      </c>
      <c r="AM24" s="138"/>
    </row>
    <row r="25" spans="1:39" ht="33" customHeight="1" thickBot="1">
      <c r="A25" s="162">
        <v>2</v>
      </c>
      <c r="B25" s="97" t="s">
        <v>139</v>
      </c>
      <c r="C25" s="164" t="s">
        <v>140</v>
      </c>
      <c r="D25" s="144">
        <v>15</v>
      </c>
      <c r="E25" s="145"/>
      <c r="F25" s="145">
        <v>17</v>
      </c>
      <c r="G25" s="146"/>
      <c r="H25" s="144">
        <v>17</v>
      </c>
      <c r="I25" s="149"/>
      <c r="J25" s="137">
        <v>10</v>
      </c>
      <c r="K25" s="146"/>
      <c r="L25" s="169">
        <v>17</v>
      </c>
      <c r="M25" s="149"/>
      <c r="N25" s="137">
        <v>10</v>
      </c>
      <c r="O25" s="170"/>
      <c r="P25" s="144">
        <v>15</v>
      </c>
      <c r="Q25" s="149">
        <v>2</v>
      </c>
      <c r="R25" s="137">
        <v>10</v>
      </c>
      <c r="S25" s="146">
        <v>6</v>
      </c>
      <c r="T25" s="137">
        <v>10</v>
      </c>
      <c r="U25" s="149">
        <v>7</v>
      </c>
      <c r="V25" s="137">
        <v>10</v>
      </c>
      <c r="W25" s="170"/>
      <c r="X25" s="144">
        <v>10</v>
      </c>
      <c r="Y25" s="149">
        <v>4</v>
      </c>
      <c r="Z25" s="145">
        <v>10</v>
      </c>
      <c r="AA25" s="146">
        <v>4</v>
      </c>
      <c r="AB25" s="169">
        <v>17</v>
      </c>
      <c r="AC25" s="145"/>
      <c r="AD25" s="169">
        <v>16</v>
      </c>
      <c r="AE25" s="170"/>
      <c r="AF25" s="144">
        <v>18</v>
      </c>
      <c r="AG25" s="149"/>
      <c r="AH25" s="137">
        <v>10</v>
      </c>
      <c r="AI25" s="146"/>
      <c r="AJ25" s="137">
        <v>10</v>
      </c>
      <c r="AK25" s="149">
        <v>7</v>
      </c>
      <c r="AL25" s="145">
        <v>15</v>
      </c>
      <c r="AM25" s="146"/>
    </row>
    <row r="26" spans="1:39" ht="33" customHeight="1" thickBot="1">
      <c r="A26" s="162">
        <v>3</v>
      </c>
      <c r="B26" s="97" t="s">
        <v>141</v>
      </c>
      <c r="C26" s="164" t="s">
        <v>142</v>
      </c>
      <c r="D26" s="144">
        <v>8</v>
      </c>
      <c r="E26" s="145"/>
      <c r="F26" s="145">
        <v>10</v>
      </c>
      <c r="G26" s="146"/>
      <c r="H26" s="144">
        <v>6</v>
      </c>
      <c r="I26" s="145">
        <v>7</v>
      </c>
      <c r="J26" s="137">
        <v>10</v>
      </c>
      <c r="K26" s="146">
        <v>3</v>
      </c>
      <c r="L26" s="169">
        <v>5</v>
      </c>
      <c r="M26" s="149">
        <v>8</v>
      </c>
      <c r="N26" s="137">
        <v>10</v>
      </c>
      <c r="O26" s="170">
        <v>3</v>
      </c>
      <c r="P26" s="144">
        <v>14</v>
      </c>
      <c r="Q26" s="149"/>
      <c r="R26" s="137">
        <v>10</v>
      </c>
      <c r="S26" s="146">
        <v>5</v>
      </c>
      <c r="T26" s="137">
        <v>10</v>
      </c>
      <c r="U26" s="149">
        <v>3</v>
      </c>
      <c r="V26" s="137">
        <v>10</v>
      </c>
      <c r="W26" s="170"/>
      <c r="X26" s="144">
        <v>3</v>
      </c>
      <c r="Y26" s="149">
        <v>7</v>
      </c>
      <c r="Z26" s="145">
        <v>10</v>
      </c>
      <c r="AA26" s="146">
        <v>2</v>
      </c>
      <c r="AB26" s="169">
        <v>5</v>
      </c>
      <c r="AC26" s="145">
        <v>8</v>
      </c>
      <c r="AD26" s="169">
        <v>0</v>
      </c>
      <c r="AE26" s="170">
        <v>13</v>
      </c>
      <c r="AF26" s="144">
        <v>7</v>
      </c>
      <c r="AG26" s="149">
        <v>7</v>
      </c>
      <c r="AH26" s="137">
        <v>10</v>
      </c>
      <c r="AI26" s="146">
        <v>3</v>
      </c>
      <c r="AJ26" s="137">
        <v>10</v>
      </c>
      <c r="AK26" s="149">
        <v>3</v>
      </c>
      <c r="AL26" s="145">
        <v>10</v>
      </c>
      <c r="AM26" s="146"/>
    </row>
    <row r="27" spans="1:39" ht="33" customHeight="1" thickBot="1">
      <c r="A27" s="162">
        <v>4</v>
      </c>
      <c r="B27" s="97" t="s">
        <v>143</v>
      </c>
      <c r="C27" s="164" t="s">
        <v>144</v>
      </c>
      <c r="D27" s="144">
        <v>15</v>
      </c>
      <c r="E27" s="145"/>
      <c r="F27" s="145">
        <v>15</v>
      </c>
      <c r="G27" s="146"/>
      <c r="H27" s="144">
        <v>17</v>
      </c>
      <c r="I27" s="149"/>
      <c r="J27" s="137">
        <v>10</v>
      </c>
      <c r="K27" s="146">
        <v>4</v>
      </c>
      <c r="L27" s="169">
        <v>16</v>
      </c>
      <c r="M27" s="149"/>
      <c r="N27" s="137">
        <v>10</v>
      </c>
      <c r="O27" s="170">
        <v>4</v>
      </c>
      <c r="P27" s="144">
        <v>13</v>
      </c>
      <c r="Q27" s="149"/>
      <c r="R27" s="137">
        <v>10</v>
      </c>
      <c r="S27" s="146">
        <v>5</v>
      </c>
      <c r="T27" s="137">
        <v>10</v>
      </c>
      <c r="U27" s="149">
        <v>4</v>
      </c>
      <c r="V27" s="137">
        <v>10</v>
      </c>
      <c r="W27" s="170"/>
      <c r="X27" s="144">
        <v>14</v>
      </c>
      <c r="Y27" s="149">
        <v>2</v>
      </c>
      <c r="Z27" s="145">
        <v>10</v>
      </c>
      <c r="AA27" s="146">
        <v>5</v>
      </c>
      <c r="AB27" s="169">
        <v>17</v>
      </c>
      <c r="AC27" s="145"/>
      <c r="AD27" s="169">
        <v>0</v>
      </c>
      <c r="AE27" s="170">
        <v>13</v>
      </c>
      <c r="AF27" s="144">
        <v>18</v>
      </c>
      <c r="AG27" s="149"/>
      <c r="AH27" s="137">
        <v>10</v>
      </c>
      <c r="AI27" s="146">
        <v>4</v>
      </c>
      <c r="AJ27" s="137">
        <v>10</v>
      </c>
      <c r="AK27" s="149">
        <v>4</v>
      </c>
      <c r="AL27" s="145">
        <v>13</v>
      </c>
      <c r="AM27" s="146"/>
    </row>
    <row r="28" spans="1:39" ht="33" customHeight="1" thickBot="1">
      <c r="A28" s="162"/>
      <c r="B28" s="97" t="s">
        <v>145</v>
      </c>
      <c r="C28" s="164" t="s">
        <v>146</v>
      </c>
      <c r="D28" s="144">
        <v>17</v>
      </c>
      <c r="E28" s="145"/>
      <c r="F28" s="145">
        <v>17</v>
      </c>
      <c r="G28" s="146"/>
      <c r="H28" s="144">
        <v>18</v>
      </c>
      <c r="I28" s="145"/>
      <c r="J28" s="137">
        <v>10</v>
      </c>
      <c r="K28" s="146">
        <v>6</v>
      </c>
      <c r="L28" s="169">
        <v>18</v>
      </c>
      <c r="M28" s="149"/>
      <c r="N28" s="137">
        <v>10</v>
      </c>
      <c r="O28" s="170">
        <v>6</v>
      </c>
      <c r="P28" s="144">
        <v>15</v>
      </c>
      <c r="Q28" s="149"/>
      <c r="R28" s="137">
        <v>10</v>
      </c>
      <c r="S28" s="146">
        <v>6</v>
      </c>
      <c r="T28" s="137">
        <v>10</v>
      </c>
      <c r="U28" s="149">
        <v>7</v>
      </c>
      <c r="V28" s="137">
        <v>10</v>
      </c>
      <c r="W28" s="170"/>
      <c r="X28" s="144">
        <v>15</v>
      </c>
      <c r="Y28" s="149">
        <v>1</v>
      </c>
      <c r="Z28" s="145">
        <v>11</v>
      </c>
      <c r="AA28" s="146">
        <v>6</v>
      </c>
      <c r="AB28" s="169">
        <v>18</v>
      </c>
      <c r="AC28" s="145"/>
      <c r="AD28" s="169">
        <v>16</v>
      </c>
      <c r="AE28" s="170"/>
      <c r="AF28" s="144">
        <v>18</v>
      </c>
      <c r="AG28" s="149"/>
      <c r="AH28" s="137">
        <v>10</v>
      </c>
      <c r="AI28" s="146">
        <v>6</v>
      </c>
      <c r="AJ28" s="137">
        <v>10</v>
      </c>
      <c r="AK28" s="149">
        <v>7</v>
      </c>
      <c r="AL28" s="145">
        <v>15</v>
      </c>
      <c r="AM28" s="146"/>
    </row>
    <row r="29" spans="1:39" ht="33" customHeight="1" thickBot="1">
      <c r="A29" s="162">
        <v>6</v>
      </c>
      <c r="B29" s="98" t="s">
        <v>147</v>
      </c>
      <c r="C29" s="165" t="s">
        <v>148</v>
      </c>
      <c r="D29" s="171">
        <v>12</v>
      </c>
      <c r="E29" s="172">
        <v>2</v>
      </c>
      <c r="F29" s="172">
        <v>9</v>
      </c>
      <c r="G29" s="173">
        <v>3</v>
      </c>
      <c r="H29" s="171">
        <v>6</v>
      </c>
      <c r="I29" s="172">
        <v>8</v>
      </c>
      <c r="J29" s="137">
        <v>10</v>
      </c>
      <c r="K29" s="173">
        <v>4</v>
      </c>
      <c r="L29" s="174">
        <v>14</v>
      </c>
      <c r="M29" s="175"/>
      <c r="N29" s="137">
        <v>10</v>
      </c>
      <c r="O29" s="176">
        <v>4</v>
      </c>
      <c r="P29" s="171">
        <v>14</v>
      </c>
      <c r="Q29" s="175"/>
      <c r="R29" s="137">
        <v>10</v>
      </c>
      <c r="S29" s="173">
        <v>5</v>
      </c>
      <c r="T29" s="137">
        <v>10</v>
      </c>
      <c r="U29" s="175">
        <v>4</v>
      </c>
      <c r="V29" s="137">
        <v>10</v>
      </c>
      <c r="W29" s="176"/>
      <c r="X29" s="171">
        <v>3</v>
      </c>
      <c r="Y29" s="175">
        <v>9</v>
      </c>
      <c r="Z29" s="172">
        <v>11</v>
      </c>
      <c r="AA29" s="173">
        <v>4</v>
      </c>
      <c r="AB29" s="174">
        <v>14</v>
      </c>
      <c r="AC29" s="172"/>
      <c r="AD29" s="174">
        <v>0</v>
      </c>
      <c r="AE29" s="176">
        <v>16</v>
      </c>
      <c r="AF29" s="171">
        <v>15</v>
      </c>
      <c r="AG29" s="175"/>
      <c r="AH29" s="137">
        <v>10</v>
      </c>
      <c r="AI29" s="173">
        <v>4</v>
      </c>
      <c r="AJ29" s="137">
        <v>10</v>
      </c>
      <c r="AK29" s="175">
        <v>4</v>
      </c>
      <c r="AL29" s="172">
        <v>10</v>
      </c>
      <c r="AM29" s="173"/>
    </row>
    <row r="30" spans="1:39" ht="59.25" customHeight="1" thickBot="1">
      <c r="A30" s="218" t="s">
        <v>21</v>
      </c>
      <c r="B30" s="219"/>
      <c r="C30" s="166"/>
      <c r="D30" s="177"/>
      <c r="E30" s="178"/>
      <c r="F30" s="179"/>
      <c r="G30" s="180"/>
      <c r="H30" s="177"/>
      <c r="I30" s="179"/>
      <c r="J30" s="179"/>
      <c r="K30" s="180"/>
      <c r="L30" s="181"/>
      <c r="M30" s="179"/>
      <c r="N30" s="179"/>
      <c r="O30" s="182"/>
      <c r="P30" s="177"/>
      <c r="Q30" s="179"/>
      <c r="R30" s="179"/>
      <c r="S30" s="180"/>
      <c r="T30" s="181"/>
      <c r="U30" s="179"/>
      <c r="V30" s="179"/>
      <c r="W30" s="182"/>
      <c r="X30" s="177"/>
      <c r="Y30" s="179"/>
      <c r="Z30" s="178"/>
      <c r="AA30" s="180"/>
      <c r="AB30" s="181"/>
      <c r="AC30" s="179"/>
      <c r="AD30" s="179"/>
      <c r="AE30" s="182"/>
      <c r="AF30" s="177"/>
      <c r="AG30" s="179"/>
      <c r="AH30" s="179"/>
      <c r="AI30" s="180"/>
      <c r="AJ30" s="177"/>
      <c r="AK30" s="179"/>
      <c r="AL30" s="179"/>
      <c r="AM30" s="180"/>
    </row>
    <row r="31" spans="1:39" ht="12.75">
      <c r="A31" s="117"/>
      <c r="B31" s="118"/>
      <c r="C31" s="118"/>
      <c r="D31" s="117"/>
      <c r="E31" s="117"/>
      <c r="F31" s="117"/>
      <c r="G31" s="117"/>
      <c r="H31" s="122"/>
      <c r="I31" s="122"/>
      <c r="J31" s="122"/>
      <c r="K31" s="122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</row>
    <row r="32" spans="1:39" ht="27" customHeight="1">
      <c r="A32" s="220" t="s">
        <v>149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</row>
    <row r="33" spans="1:39" ht="12.75">
      <c r="A33" s="123"/>
      <c r="B33" s="123"/>
      <c r="C33" s="123"/>
      <c r="D33" s="123"/>
      <c r="E33" s="123"/>
      <c r="F33" s="123"/>
      <c r="G33" s="124"/>
      <c r="H33" s="124"/>
      <c r="I33" s="124"/>
      <c r="J33" s="124"/>
      <c r="K33" s="124"/>
      <c r="L33" s="125"/>
      <c r="M33" s="125"/>
      <c r="N33" s="125"/>
      <c r="O33" s="125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</row>
    <row r="34" spans="1:39" ht="12.75">
      <c r="A34" s="123"/>
      <c r="B34" s="123"/>
      <c r="C34" s="123"/>
      <c r="D34" s="123"/>
      <c r="E34" s="123"/>
      <c r="F34" s="123"/>
      <c r="G34" s="124"/>
      <c r="H34" s="124"/>
      <c r="I34" s="124"/>
      <c r="J34" s="124"/>
      <c r="K34" s="124"/>
      <c r="L34" s="125"/>
      <c r="M34" s="125"/>
      <c r="N34" s="125"/>
      <c r="O34" s="125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</row>
    <row r="35" spans="1:39" ht="12.75">
      <c r="A35" s="123"/>
      <c r="B35" s="123"/>
      <c r="C35" s="123"/>
      <c r="D35" s="123"/>
      <c r="E35" s="123"/>
      <c r="F35" s="123"/>
      <c r="G35" s="124"/>
      <c r="H35" s="124"/>
      <c r="I35" s="124"/>
      <c r="J35" s="124"/>
      <c r="K35" s="124"/>
      <c r="L35" s="125"/>
      <c r="M35" s="125"/>
      <c r="N35" s="125"/>
      <c r="O35" s="125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</row>
    <row r="36" spans="1:39" ht="12.75">
      <c r="A36" s="123"/>
      <c r="B36" s="123"/>
      <c r="C36" s="123"/>
      <c r="D36" s="123"/>
      <c r="E36" s="123"/>
      <c r="F36" s="123"/>
      <c r="G36" s="124"/>
      <c r="H36" s="124"/>
      <c r="I36" s="124"/>
      <c r="J36" s="124"/>
      <c r="K36" s="124"/>
      <c r="L36" s="125"/>
      <c r="M36" s="125"/>
      <c r="N36" s="125"/>
      <c r="O36" s="125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</row>
    <row r="37" spans="1:39" ht="12.75">
      <c r="A37" s="123"/>
      <c r="B37" s="123"/>
      <c r="C37" s="123"/>
      <c r="D37" s="123"/>
      <c r="E37" s="123"/>
      <c r="F37" s="123"/>
      <c r="G37" s="124"/>
      <c r="H37" s="124"/>
      <c r="I37" s="124"/>
      <c r="J37" s="124"/>
      <c r="K37" s="124"/>
      <c r="L37" s="125"/>
      <c r="M37" s="125"/>
      <c r="N37" s="125"/>
      <c r="O37" s="125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</row>
    <row r="38" spans="1:39" ht="12.75">
      <c r="A38" s="123"/>
      <c r="B38" s="123"/>
      <c r="C38" s="123"/>
      <c r="D38" s="123"/>
      <c r="E38" s="123"/>
      <c r="F38" s="123"/>
      <c r="G38" s="124"/>
      <c r="H38" s="124"/>
      <c r="I38" s="124"/>
      <c r="J38" s="124"/>
      <c r="K38" s="124"/>
      <c r="L38" s="125"/>
      <c r="M38" s="125"/>
      <c r="N38" s="125"/>
      <c r="O38" s="125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</row>
    <row r="39" spans="1:39" ht="12.75">
      <c r="A39" s="123"/>
      <c r="B39" s="123"/>
      <c r="C39" s="123"/>
      <c r="D39" s="123"/>
      <c r="E39" s="123"/>
      <c r="F39" s="123"/>
      <c r="G39" s="124"/>
      <c r="H39" s="124"/>
      <c r="I39" s="124"/>
      <c r="J39" s="124"/>
      <c r="K39" s="124"/>
      <c r="L39" s="125"/>
      <c r="M39" s="125"/>
      <c r="N39" s="125"/>
      <c r="O39" s="125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</row>
  </sheetData>
  <sheetProtection formatCells="0" formatColumns="0" formatRows="0" insertColumns="0" insertRows="0" insertHyperlinks="0" deleteColumns="0" deleteRows="0" sort="0" autoFilter="0" pivotTables="0"/>
  <mergeCells count="76">
    <mergeCell ref="B18:B23"/>
    <mergeCell ref="D18:AM18"/>
    <mergeCell ref="X22:AA22"/>
    <mergeCell ref="AB22:AE22"/>
    <mergeCell ref="AJ22:AM22"/>
    <mergeCell ref="AB21:AE21"/>
    <mergeCell ref="AJ21:AM21"/>
    <mergeCell ref="AF21:AI21"/>
    <mergeCell ref="AF22:AI22"/>
    <mergeCell ref="T21:W21"/>
    <mergeCell ref="X21:AA21"/>
    <mergeCell ref="A30:B30"/>
    <mergeCell ref="A32:AM32"/>
    <mergeCell ref="D22:G22"/>
    <mergeCell ref="H22:K22"/>
    <mergeCell ref="L22:O22"/>
    <mergeCell ref="P22:S22"/>
    <mergeCell ref="T22:W22"/>
    <mergeCell ref="A18:A23"/>
    <mergeCell ref="AB19:AE19"/>
    <mergeCell ref="AJ19:AM19"/>
    <mergeCell ref="D20:G20"/>
    <mergeCell ref="H20:K20"/>
    <mergeCell ref="L20:O20"/>
    <mergeCell ref="P20:S20"/>
    <mergeCell ref="T20:W20"/>
    <mergeCell ref="X20:AA20"/>
    <mergeCell ref="AB20:AE20"/>
    <mergeCell ref="AJ20:AM20"/>
    <mergeCell ref="X19:AA19"/>
    <mergeCell ref="C19:C23"/>
    <mergeCell ref="D19:G19"/>
    <mergeCell ref="H19:K19"/>
    <mergeCell ref="L19:O19"/>
    <mergeCell ref="P19:S19"/>
    <mergeCell ref="T19:W19"/>
    <mergeCell ref="D21:G21"/>
    <mergeCell ref="H21:K21"/>
    <mergeCell ref="L21:O21"/>
    <mergeCell ref="P21:S21"/>
    <mergeCell ref="AJ4:AM4"/>
    <mergeCell ref="A1:AM1"/>
    <mergeCell ref="B3:B7"/>
    <mergeCell ref="AB4:AE4"/>
    <mergeCell ref="C4:C7"/>
    <mergeCell ref="P6:S6"/>
    <mergeCell ref="T6:W6"/>
    <mergeCell ref="H5:K5"/>
    <mergeCell ref="L6:O6"/>
    <mergeCell ref="H4:K4"/>
    <mergeCell ref="A3:A7"/>
    <mergeCell ref="X4:AA4"/>
    <mergeCell ref="D3:AM3"/>
    <mergeCell ref="T4:W4"/>
    <mergeCell ref="AJ5:AM5"/>
    <mergeCell ref="P5:S5"/>
    <mergeCell ref="AB5:AE5"/>
    <mergeCell ref="X5:AA5"/>
    <mergeCell ref="AF4:AI4"/>
    <mergeCell ref="AJ6:AM6"/>
    <mergeCell ref="T5:W5"/>
    <mergeCell ref="L5:O5"/>
    <mergeCell ref="D5:G5"/>
    <mergeCell ref="H6:K6"/>
    <mergeCell ref="D6:G6"/>
    <mergeCell ref="AB6:AE6"/>
    <mergeCell ref="AF5:AI5"/>
    <mergeCell ref="AF6:AI6"/>
    <mergeCell ref="AF19:AI19"/>
    <mergeCell ref="AF20:AI20"/>
    <mergeCell ref="A16:AM16"/>
    <mergeCell ref="P4:S4"/>
    <mergeCell ref="L4:O4"/>
    <mergeCell ref="A14:B14"/>
    <mergeCell ref="D4:G4"/>
    <mergeCell ref="X6:AA6"/>
  </mergeCells>
  <printOptions horizontalCentered="1"/>
  <pageMargins left="0" right="0" top="0.3937007874015748" bottom="0.1968503937007874" header="0" footer="0"/>
  <pageSetup horizontalDpi="300" verticalDpi="3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0">
      <selection activeCell="G21" sqref="G21"/>
    </sheetView>
  </sheetViews>
  <sheetFormatPr defaultColWidth="9.140625" defaultRowHeight="12.75"/>
  <cols>
    <col min="1" max="2" width="4.57421875" style="1" customWidth="1"/>
    <col min="3" max="3" width="40.28125" style="1" customWidth="1"/>
    <col min="4" max="4" width="14.14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421875" style="1" customWidth="1"/>
    <col min="11" max="11" width="9.28125" style="1" customWidth="1"/>
    <col min="12" max="12" width="12.00390625" style="1" customWidth="1"/>
    <col min="13" max="13" width="11.140625" style="1" customWidth="1"/>
    <col min="14" max="14" width="10.00390625" style="1" customWidth="1"/>
    <col min="15" max="15" width="18.2812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+M!D14</f>
        <v>I-18/07-304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15.75" customHeight="1">
      <c r="A8" s="248" t="s">
        <v>38</v>
      </c>
      <c r="B8" s="248"/>
      <c r="C8" s="53" t="str">
        <f>M!B14</f>
        <v>МИҒ</v>
      </c>
      <c r="D8" s="54" t="s">
        <v>50</v>
      </c>
      <c r="E8" s="54"/>
      <c r="F8" s="54"/>
      <c r="G8" s="55" t="str">
        <f>'ЖН-ОН-1'!AB5</f>
        <v>Алимухамедова Н</v>
      </c>
      <c r="H8" s="55"/>
      <c r="I8" s="56"/>
      <c r="J8" s="56"/>
      <c r="K8" s="57"/>
      <c r="L8" s="39" t="s">
        <v>49</v>
      </c>
      <c r="M8" s="39"/>
      <c r="N8" s="58" t="str">
        <f>'ЖН-ОН-1'!AB5</f>
        <v>Алимухамедова Н</v>
      </c>
      <c r="O8" s="59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M!C14</f>
        <v>184</v>
      </c>
      <c r="H9" s="247" t="s">
        <v>43</v>
      </c>
      <c r="I9" s="247"/>
      <c r="J9" s="247"/>
      <c r="K9" s="247"/>
      <c r="L9" s="102">
        <f>M!E14</f>
        <v>12</v>
      </c>
      <c r="M9" s="250" t="str">
        <f>M!F8</f>
        <v>июнь. 2018 й.</v>
      </c>
      <c r="N9" s="250"/>
      <c r="O9" s="6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.7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</row>
    <row r="12" spans="1:15" ht="71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64</v>
      </c>
      <c r="H12" s="68" t="s">
        <v>33</v>
      </c>
      <c r="I12" s="68" t="s">
        <v>34</v>
      </c>
      <c r="J12" s="68" t="s">
        <v>57</v>
      </c>
      <c r="K12" s="68" t="s">
        <v>60</v>
      </c>
      <c r="L12" s="235"/>
      <c r="M12" s="235"/>
      <c r="N12" s="235"/>
      <c r="O12" s="249"/>
    </row>
    <row r="13" spans="1:15" s="2" customFormat="1" ht="27.75" customHeight="1" thickBot="1">
      <c r="A13" s="85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69">
        <f>'ЖН-ОН-1'!AB8+'ЖН-ОН-1'!AC8</f>
        <v>13</v>
      </c>
      <c r="F13" s="69">
        <f>'ЖН-ОН-1'!AD8+'ЖН-ОН-1'!AE8</f>
        <v>16</v>
      </c>
      <c r="G13" s="69">
        <f>'ЖН-ОН-1'!AB8+'ЖН-ОН-1'!AC8+'ЖН-ОН-1'!AD8+'ЖН-ОН-1'!AE8</f>
        <v>29</v>
      </c>
      <c r="H13" s="69">
        <f>'ЖН-ОН-2'!AB10+'ЖН-ОН-2'!AC10</f>
        <v>0</v>
      </c>
      <c r="I13" s="69">
        <f>'ЖН-ОН-2'!AD10+'ЖН-ОН-2'!AE10</f>
        <v>0</v>
      </c>
      <c r="J13" s="69">
        <f>'ЖН-ОН-2'!AB8+'ЖН-ОН-2'!AC8+'ЖН-ОН-2'!AD8+'ЖН-ОН-2'!AE8</f>
        <v>0</v>
      </c>
      <c r="K13" s="69">
        <f aca="true" t="shared" si="0" ref="K13:K18">G13+J13</f>
        <v>29</v>
      </c>
      <c r="L13" s="74" t="str">
        <f aca="true" t="shared" si="1" ref="L13:L18">IF(OR(K13&lt;39),"-","")</f>
        <v>-</v>
      </c>
      <c r="M13" s="74">
        <f aca="true" t="shared" si="2" ref="M13:M18">IF(L13="-",K13,"")</f>
        <v>29</v>
      </c>
      <c r="N13" s="74" t="str">
        <f aca="true" t="shared" si="3" ref="N13:N18">IF(L13="-","-","")</f>
        <v>-</v>
      </c>
      <c r="O13" s="74"/>
    </row>
    <row r="14" spans="1:15" s="2" customFormat="1" ht="25.5" customHeight="1" thickBot="1">
      <c r="A14" s="85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69">
        <f>'ЖН-ОН-1'!AB9+'ЖН-ОН-1'!AC9</f>
        <v>15</v>
      </c>
      <c r="F14" s="69">
        <f>'ЖН-ОН-1'!AD9+'ЖН-ОН-1'!AE9</f>
        <v>15</v>
      </c>
      <c r="G14" s="69">
        <f>'ЖН-ОН-1'!AB9+'ЖН-ОН-1'!AC9+'ЖН-ОН-1'!AD9+'ЖН-ОН-1'!AE9</f>
        <v>30</v>
      </c>
      <c r="H14" s="69">
        <f>'ЖН-ОН-2'!AB11+'ЖН-ОН-2'!AC11</f>
        <v>0</v>
      </c>
      <c r="I14" s="69">
        <f>'ЖН-ОН-2'!AD11+'ЖН-ОН-2'!AE11</f>
        <v>0</v>
      </c>
      <c r="J14" s="69">
        <f>'ЖН-ОН-2'!AB9+'ЖН-ОН-2'!AC9+'ЖН-ОН-2'!AD9+'ЖН-ОН-2'!AE9</f>
        <v>0</v>
      </c>
      <c r="K14" s="69">
        <f t="shared" si="0"/>
        <v>30</v>
      </c>
      <c r="L14" s="74" t="str">
        <f t="shared" si="1"/>
        <v>-</v>
      </c>
      <c r="M14" s="74">
        <f t="shared" si="2"/>
        <v>30</v>
      </c>
      <c r="N14" s="74" t="str">
        <f t="shared" si="3"/>
        <v>-</v>
      </c>
      <c r="O14" s="74"/>
    </row>
    <row r="15" spans="1:15" s="2" customFormat="1" ht="27.75" customHeight="1" hidden="1" thickBot="1">
      <c r="A15" s="85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69">
        <f>'ЖН-ОН-1'!AB10+'ЖН-ОН-1'!AC10</f>
        <v>15</v>
      </c>
      <c r="F15" s="69">
        <f>'ЖН-ОН-1'!AD10+'ЖН-ОН-1'!AE10</f>
        <v>16</v>
      </c>
      <c r="G15" s="69">
        <f>'ЖН-ОН-1'!AB10+'ЖН-ОН-1'!AC10+'ЖН-ОН-1'!AD10+'ЖН-ОН-1'!AE10</f>
        <v>31</v>
      </c>
      <c r="H15" s="69">
        <f>'ЖН-ОН-2'!AB12+'ЖН-ОН-2'!AC12</f>
        <v>0</v>
      </c>
      <c r="I15" s="69">
        <f>'ЖН-ОН-2'!AD12+'ЖН-ОН-2'!AE12</f>
        <v>0</v>
      </c>
      <c r="J15" s="69">
        <f>'ЖН-ОН-2'!AB10+'ЖН-ОН-2'!AC10+'ЖН-ОН-2'!AD10+'ЖН-ОН-2'!AE10</f>
        <v>0</v>
      </c>
      <c r="K15" s="69">
        <f t="shared" si="0"/>
        <v>31</v>
      </c>
      <c r="L15" s="74" t="str">
        <f t="shared" si="1"/>
        <v>-</v>
      </c>
      <c r="M15" s="74">
        <f t="shared" si="2"/>
        <v>31</v>
      </c>
      <c r="N15" s="74" t="str">
        <f t="shared" si="3"/>
        <v>-</v>
      </c>
      <c r="O15" s="74"/>
    </row>
    <row r="16" spans="1:15" s="2" customFormat="1" ht="27.75" customHeight="1" thickBot="1">
      <c r="A16" s="85">
        <v>3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69">
        <f>'ЖН-ОН-1'!AB11+'ЖН-ОН-1'!AC11</f>
        <v>15</v>
      </c>
      <c r="F16" s="69">
        <f>'ЖН-ОН-1'!AD11+'ЖН-ОН-1'!AE11</f>
        <v>16</v>
      </c>
      <c r="G16" s="69">
        <f>'ЖН-ОН-1'!AB11+'ЖН-ОН-1'!AC11+'ЖН-ОН-1'!AD11+'ЖН-ОН-1'!AE11</f>
        <v>31</v>
      </c>
      <c r="H16" s="69">
        <f>'ЖН-ОН-2'!AB13+'ЖН-ОН-2'!AC13</f>
        <v>0</v>
      </c>
      <c r="I16" s="69">
        <f>'ЖН-ОН-2'!AD13+'ЖН-ОН-2'!AE13</f>
        <v>0</v>
      </c>
      <c r="J16" s="69">
        <f>'ЖН-ОН-2'!AB11+'ЖН-ОН-2'!AC11+'ЖН-ОН-2'!AD11+'ЖН-ОН-2'!AE11</f>
        <v>0</v>
      </c>
      <c r="K16" s="69">
        <f t="shared" si="0"/>
        <v>31</v>
      </c>
      <c r="L16" s="74" t="str">
        <f t="shared" si="1"/>
        <v>-</v>
      </c>
      <c r="M16" s="74">
        <f t="shared" si="2"/>
        <v>31</v>
      </c>
      <c r="N16" s="74" t="str">
        <f t="shared" si="3"/>
        <v>-</v>
      </c>
      <c r="O16" s="74"/>
    </row>
    <row r="17" spans="1:15" s="2" customFormat="1" ht="27.75" customHeight="1" thickBot="1">
      <c r="A17" s="85">
        <v>4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69">
        <f>'ЖН-ОН-1'!AB12+'ЖН-ОН-1'!AC12</f>
        <v>14</v>
      </c>
      <c r="F17" s="69">
        <f>'ЖН-ОН-1'!AD12+'ЖН-ОН-1'!AE12</f>
        <v>14</v>
      </c>
      <c r="G17" s="69">
        <f>'ЖН-ОН-1'!AB12+'ЖН-ОН-1'!AC12+'ЖН-ОН-1'!AD12+'ЖН-ОН-1'!AE12</f>
        <v>28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'ЖН-ОН-2'!AB12+'ЖН-ОН-2'!AC12+'ЖН-ОН-2'!AD12+'ЖН-ОН-2'!AE12</f>
        <v>0</v>
      </c>
      <c r="K17" s="69">
        <f t="shared" si="0"/>
        <v>28</v>
      </c>
      <c r="L17" s="74" t="str">
        <f t="shared" si="1"/>
        <v>-</v>
      </c>
      <c r="M17" s="74">
        <f t="shared" si="2"/>
        <v>28</v>
      </c>
      <c r="N17" s="74" t="str">
        <f t="shared" si="3"/>
        <v>-</v>
      </c>
      <c r="O17" s="74"/>
    </row>
    <row r="18" spans="1:15" s="2" customFormat="1" ht="27.75" customHeight="1" thickBot="1">
      <c r="A18" s="85">
        <v>5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69">
        <f>'ЖН-ОН-1'!AB13+'ЖН-ОН-1'!AC13</f>
        <v>12</v>
      </c>
      <c r="F18" s="69">
        <f>'ЖН-ОН-1'!AD13+'ЖН-ОН-1'!AE13</f>
        <v>14</v>
      </c>
      <c r="G18" s="69">
        <f>'ЖН-ОН-1'!AB13+'ЖН-ОН-1'!AC13+'ЖН-ОН-1'!AD13+'ЖН-ОН-1'!AE13</f>
        <v>26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'ЖН-ОН-2'!AB13+'ЖН-ОН-2'!AC13+'ЖН-ОН-2'!AD13+'ЖН-ОН-2'!AE13</f>
        <v>0</v>
      </c>
      <c r="K18" s="69">
        <f t="shared" si="0"/>
        <v>26</v>
      </c>
      <c r="L18" s="74" t="str">
        <f t="shared" si="1"/>
        <v>-</v>
      </c>
      <c r="M18" s="74">
        <f t="shared" si="2"/>
        <v>26</v>
      </c>
      <c r="N18" s="74" t="str">
        <f t="shared" si="3"/>
        <v>-</v>
      </c>
      <c r="O18" s="74"/>
    </row>
    <row r="19" spans="1:15" ht="49.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9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v>5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18.75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53.25" customHeight="1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M!G14</f>
        <v>У.Сангирова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A6:O6"/>
    <mergeCell ref="A2:O2"/>
    <mergeCell ref="A3:O3"/>
    <mergeCell ref="A4:I4"/>
    <mergeCell ref="A5:H5"/>
    <mergeCell ref="D23:G23"/>
    <mergeCell ref="K23:L23"/>
    <mergeCell ref="E7:F7"/>
    <mergeCell ref="H7:I7"/>
    <mergeCell ref="A8:B8"/>
    <mergeCell ref="A11:A12"/>
    <mergeCell ref="B11:C12"/>
    <mergeCell ref="D11:D12"/>
    <mergeCell ref="E11:K11"/>
    <mergeCell ref="L11:L12"/>
    <mergeCell ref="M11:M12"/>
    <mergeCell ref="A26:B26"/>
    <mergeCell ref="D26:G26"/>
    <mergeCell ref="M26:N26"/>
    <mergeCell ref="B15:C15"/>
    <mergeCell ref="A24:C24"/>
    <mergeCell ref="D25:G25"/>
    <mergeCell ref="A19:C19"/>
    <mergeCell ref="M25:N25"/>
    <mergeCell ref="B17:C17"/>
    <mergeCell ref="A20:C20"/>
    <mergeCell ref="B18:C18"/>
    <mergeCell ref="B16:C16"/>
    <mergeCell ref="B13:C13"/>
    <mergeCell ref="B14:C14"/>
    <mergeCell ref="C9:F9"/>
    <mergeCell ref="O11:O12"/>
    <mergeCell ref="H9:K9"/>
    <mergeCell ref="M9:N9"/>
    <mergeCell ref="N11:N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0">
      <selection activeCell="J14" sqref="J14"/>
    </sheetView>
  </sheetViews>
  <sheetFormatPr defaultColWidth="9.140625" defaultRowHeight="12.75"/>
  <cols>
    <col min="1" max="2" width="4.57421875" style="1" customWidth="1"/>
    <col min="3" max="3" width="42.00390625" style="1" customWidth="1"/>
    <col min="4" max="4" width="15.14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10.00390625" style="1" customWidth="1"/>
    <col min="12" max="12" width="11.140625" style="1" customWidth="1"/>
    <col min="13" max="13" width="11.28125" style="1" customWidth="1"/>
    <col min="14" max="14" width="10.00390625" style="1" customWidth="1"/>
    <col min="15" max="15" width="13.710937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+M!D15</f>
        <v>I-18/08-304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39" customHeight="1">
      <c r="A8" s="248" t="s">
        <v>38</v>
      </c>
      <c r="B8" s="248"/>
      <c r="C8" s="53">
        <f>M!B15</f>
        <v>0</v>
      </c>
      <c r="D8" s="54" t="s">
        <v>50</v>
      </c>
      <c r="E8" s="54"/>
      <c r="F8" s="54"/>
      <c r="G8" s="108">
        <f>'ЖН-ОН-1'!AJ5</f>
        <v>0</v>
      </c>
      <c r="H8" s="108"/>
      <c r="I8" s="56"/>
      <c r="J8" s="56"/>
      <c r="K8" s="57"/>
      <c r="L8" s="39" t="s">
        <v>49</v>
      </c>
      <c r="M8" s="39"/>
      <c r="N8" s="58">
        <f>'ЖН-ОН-1'!AJ6</f>
        <v>0</v>
      </c>
      <c r="O8" s="59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M!C15</f>
        <v>162</v>
      </c>
      <c r="H9" s="247" t="s">
        <v>43</v>
      </c>
      <c r="I9" s="247"/>
      <c r="J9" s="247"/>
      <c r="K9" s="247"/>
      <c r="L9" s="102">
        <f>M!E15</f>
        <v>12</v>
      </c>
      <c r="M9" s="250" t="str">
        <f>M!F8</f>
        <v>июнь. 2018 й.</v>
      </c>
      <c r="N9" s="250"/>
      <c r="O9" s="6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</row>
    <row r="12" spans="1:15" ht="71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64</v>
      </c>
      <c r="H12" s="68" t="s">
        <v>33</v>
      </c>
      <c r="I12" s="68" t="s">
        <v>34</v>
      </c>
      <c r="J12" s="68" t="s">
        <v>75</v>
      </c>
      <c r="K12" s="68" t="s">
        <v>60</v>
      </c>
      <c r="L12" s="235"/>
      <c r="M12" s="235"/>
      <c r="N12" s="235"/>
      <c r="O12" s="249"/>
    </row>
    <row r="13" spans="1:15" s="2" customFormat="1" ht="27.75" customHeight="1" thickBot="1">
      <c r="A13" s="85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86">
        <f>'ЖН-ОН-1'!AJ8+'ЖН-ОН-1'!AK8</f>
        <v>0</v>
      </c>
      <c r="F13" s="86">
        <f>'ЖН-ОН-1'!AL8+'ЖН-ОН-1'!AM8</f>
        <v>0</v>
      </c>
      <c r="G13" s="86">
        <f>'ЖН-ОН-1'!AJ8+'ЖН-ОН-1'!AK8+'ЖН-ОН-1'!AL8+'ЖН-ОН-1'!AM8</f>
        <v>0</v>
      </c>
      <c r="H13" s="86">
        <f>'ЖН-ОН-2'!AF10+'ЖН-ОН-2'!AG10</f>
        <v>0</v>
      </c>
      <c r="I13" s="86">
        <f>'ЖН-ОН-2'!AH10+'ЖН-ОН-2'!AI10</f>
        <v>0</v>
      </c>
      <c r="J13" s="86">
        <f>'ЖН-ОН-2'!AF8+'ЖН-ОН-2'!AG8+'ЖН-ОН-2'!AH8+'ЖН-ОН-2'!AI8</f>
        <v>0</v>
      </c>
      <c r="K13" s="86">
        <f aca="true" t="shared" si="0" ref="K13:K18">G13+J13</f>
        <v>0</v>
      </c>
      <c r="L13" s="74" t="str">
        <f aca="true" t="shared" si="1" ref="L13:L18">IF(OR(K13&lt;39),"-","")</f>
        <v>-</v>
      </c>
      <c r="M13" s="74">
        <f aca="true" t="shared" si="2" ref="M13:M18">IF(L13="-",K13,"")</f>
        <v>0</v>
      </c>
      <c r="N13" s="74" t="str">
        <f aca="true" t="shared" si="3" ref="N13:N18">IF(L13="-","-","")</f>
        <v>-</v>
      </c>
      <c r="O13" s="74"/>
    </row>
    <row r="14" spans="1:15" s="2" customFormat="1" ht="27.75" customHeight="1" thickBot="1">
      <c r="A14" s="85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86">
        <f>'ЖН-ОН-1'!AJ9+'ЖН-ОН-1'!AK9</f>
        <v>0</v>
      </c>
      <c r="F14" s="86">
        <f>'ЖН-ОН-1'!AL9+'ЖН-ОН-1'!AM9</f>
        <v>0</v>
      </c>
      <c r="G14" s="86">
        <f>'ЖН-ОН-1'!AJ9+'ЖН-ОН-1'!AK9+'ЖН-ОН-1'!AL9+'ЖН-ОН-1'!AM9</f>
        <v>0</v>
      </c>
      <c r="H14" s="86">
        <f>'ЖН-ОН-2'!AF11+'ЖН-ОН-2'!AG11</f>
        <v>0</v>
      </c>
      <c r="I14" s="86">
        <f>'ЖН-ОН-2'!AH11+'ЖН-ОН-2'!AI11</f>
        <v>0</v>
      </c>
      <c r="J14" s="86">
        <f>'ЖН-ОН-2'!AF9+'ЖН-ОН-2'!AG9+'ЖН-ОН-2'!AH9+'ЖН-ОН-2'!AI9</f>
        <v>0</v>
      </c>
      <c r="K14" s="86">
        <f t="shared" si="0"/>
        <v>0</v>
      </c>
      <c r="L14" s="74" t="str">
        <f t="shared" si="1"/>
        <v>-</v>
      </c>
      <c r="M14" s="74">
        <f t="shared" si="2"/>
        <v>0</v>
      </c>
      <c r="N14" s="74" t="str">
        <f t="shared" si="3"/>
        <v>-</v>
      </c>
      <c r="O14" s="74"/>
    </row>
    <row r="15" spans="1:15" s="2" customFormat="1" ht="27.75" customHeight="1" thickBot="1">
      <c r="A15" s="85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86">
        <f>'ЖН-ОН-1'!AJ10+'ЖН-ОН-1'!AK10</f>
        <v>0</v>
      </c>
      <c r="F15" s="86">
        <f>'ЖН-ОН-1'!AL10+'ЖН-ОН-1'!AM10</f>
        <v>0</v>
      </c>
      <c r="G15" s="86">
        <f>'ЖН-ОН-1'!AJ10+'ЖН-ОН-1'!AK10+'ЖН-ОН-1'!AL10+'ЖН-ОН-1'!AM10</f>
        <v>0</v>
      </c>
      <c r="H15" s="86">
        <f>'ЖН-ОН-2'!AF12+'ЖН-ОН-2'!AG12</f>
        <v>0</v>
      </c>
      <c r="I15" s="86">
        <f>'ЖН-ОН-2'!AH12+'ЖН-ОН-2'!AI12</f>
        <v>0</v>
      </c>
      <c r="J15" s="86">
        <f>'ЖН-ОН-2'!AF10+'ЖН-ОН-2'!AG10+'ЖН-ОН-2'!AH10+'ЖН-ОН-2'!AI10</f>
        <v>0</v>
      </c>
      <c r="K15" s="86">
        <f t="shared" si="0"/>
        <v>0</v>
      </c>
      <c r="L15" s="74" t="str">
        <f t="shared" si="1"/>
        <v>-</v>
      </c>
      <c r="M15" s="74">
        <f t="shared" si="2"/>
        <v>0</v>
      </c>
      <c r="N15" s="74" t="str">
        <f t="shared" si="3"/>
        <v>-</v>
      </c>
      <c r="O15" s="74"/>
    </row>
    <row r="16" spans="1:15" s="2" customFormat="1" ht="27.75" customHeight="1" thickBot="1">
      <c r="A16" s="85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86">
        <f>'ЖН-ОН-1'!AJ11+'ЖН-ОН-1'!AK11</f>
        <v>0</v>
      </c>
      <c r="F16" s="86">
        <f>'ЖН-ОН-1'!AL11+'ЖН-ОН-1'!AM11</f>
        <v>0</v>
      </c>
      <c r="G16" s="86">
        <f>'ЖН-ОН-1'!AJ11+'ЖН-ОН-1'!AK11+'ЖН-ОН-1'!AL11+'ЖН-ОН-1'!AM11</f>
        <v>0</v>
      </c>
      <c r="H16" s="86">
        <f>'ЖН-ОН-2'!AF13+'ЖН-ОН-2'!AG13</f>
        <v>0</v>
      </c>
      <c r="I16" s="86">
        <f>'ЖН-ОН-2'!AH13+'ЖН-ОН-2'!AI13</f>
        <v>0</v>
      </c>
      <c r="J16" s="86">
        <f>'ЖН-ОН-2'!AF11+'ЖН-ОН-2'!AG11+'ЖН-ОН-2'!AH11+'ЖН-ОН-2'!AI11</f>
        <v>0</v>
      </c>
      <c r="K16" s="86">
        <f t="shared" si="0"/>
        <v>0</v>
      </c>
      <c r="L16" s="74" t="str">
        <f t="shared" si="1"/>
        <v>-</v>
      </c>
      <c r="M16" s="74">
        <f t="shared" si="2"/>
        <v>0</v>
      </c>
      <c r="N16" s="74" t="str">
        <f t="shared" si="3"/>
        <v>-</v>
      </c>
      <c r="O16" s="74"/>
    </row>
    <row r="17" spans="1:15" s="2" customFormat="1" ht="27.75" customHeight="1" thickBot="1">
      <c r="A17" s="85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86">
        <f>'ЖН-ОН-1'!AJ12+'ЖН-ОН-1'!AK12</f>
        <v>0</v>
      </c>
      <c r="F17" s="86">
        <f>'ЖН-ОН-1'!AL12+'ЖН-ОН-1'!AM12</f>
        <v>0</v>
      </c>
      <c r="G17" s="86">
        <f>'ЖН-ОН-1'!AJ12+'ЖН-ОН-1'!AK12+'ЖН-ОН-1'!AL12+'ЖН-ОН-1'!AM12</f>
        <v>0</v>
      </c>
      <c r="H17" s="86" t="e">
        <f>'ЖН-ОН-2'!#REF!+'ЖН-ОН-2'!#REF!</f>
        <v>#REF!</v>
      </c>
      <c r="I17" s="86" t="e">
        <f>'ЖН-ОН-2'!#REF!+'ЖН-ОН-2'!#REF!</f>
        <v>#REF!</v>
      </c>
      <c r="J17" s="86">
        <f>'ЖН-ОН-2'!AF12+'ЖН-ОН-2'!AG12+'ЖН-ОН-2'!AH12+'ЖН-ОН-2'!AI12</f>
        <v>0</v>
      </c>
      <c r="K17" s="86">
        <f t="shared" si="0"/>
        <v>0</v>
      </c>
      <c r="L17" s="74" t="str">
        <f t="shared" si="1"/>
        <v>-</v>
      </c>
      <c r="M17" s="74">
        <f t="shared" si="2"/>
        <v>0</v>
      </c>
      <c r="N17" s="74" t="str">
        <f t="shared" si="3"/>
        <v>-</v>
      </c>
      <c r="O17" s="74"/>
    </row>
    <row r="18" spans="1:15" s="2" customFormat="1" ht="27.75" customHeight="1" thickBot="1">
      <c r="A18" s="85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86">
        <f>'ЖН-ОН-1'!AJ13+'ЖН-ОН-1'!AK13</f>
        <v>0</v>
      </c>
      <c r="F18" s="86">
        <f>'ЖН-ОН-1'!AL13+'ЖН-ОН-1'!AM13</f>
        <v>0</v>
      </c>
      <c r="G18" s="86">
        <f>'ЖН-ОН-1'!AJ13+'ЖН-ОН-1'!AK13+'ЖН-ОН-1'!AL13+'ЖН-ОН-1'!AM13</f>
        <v>0</v>
      </c>
      <c r="H18" s="86" t="e">
        <f>'ЖН-ОН-2'!#REF!+'ЖН-ОН-2'!#REF!</f>
        <v>#REF!</v>
      </c>
      <c r="I18" s="86" t="e">
        <f>'ЖН-ОН-2'!#REF!+'ЖН-ОН-2'!#REF!</f>
        <v>#REF!</v>
      </c>
      <c r="J18" s="86">
        <f>'ЖН-ОН-2'!AF13+'ЖН-ОН-2'!AG13+'ЖН-ОН-2'!AH13+'ЖН-ОН-2'!AI13</f>
        <v>0</v>
      </c>
      <c r="K18" s="86">
        <f t="shared" si="0"/>
        <v>0</v>
      </c>
      <c r="L18" s="74" t="str">
        <f t="shared" si="1"/>
        <v>-</v>
      </c>
      <c r="M18" s="74">
        <f t="shared" si="2"/>
        <v>0</v>
      </c>
      <c r="N18" s="74" t="str">
        <f t="shared" si="3"/>
        <v>-</v>
      </c>
      <c r="O18" s="74"/>
    </row>
    <row r="19" spans="1:15" ht="49.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9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11.25" customHeight="1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18.75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M!G15</f>
        <v>У.Сангирова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B15:C15"/>
    <mergeCell ref="B16:C16"/>
    <mergeCell ref="A19:C19"/>
    <mergeCell ref="A2:O2"/>
    <mergeCell ref="A3:O3"/>
    <mergeCell ref="A4:I4"/>
    <mergeCell ref="A5:H5"/>
    <mergeCell ref="E7:F7"/>
    <mergeCell ref="H7:I7"/>
    <mergeCell ref="H9:K9"/>
    <mergeCell ref="L11:L12"/>
    <mergeCell ref="M11:M12"/>
    <mergeCell ref="E11:K11"/>
    <mergeCell ref="M9:N9"/>
    <mergeCell ref="A6:O6"/>
    <mergeCell ref="A8:B8"/>
    <mergeCell ref="C9:F9"/>
    <mergeCell ref="D11:D12"/>
    <mergeCell ref="B18:C18"/>
    <mergeCell ref="A11:A12"/>
    <mergeCell ref="B11:C12"/>
    <mergeCell ref="A24:C24"/>
    <mergeCell ref="N11:N12"/>
    <mergeCell ref="O11:O12"/>
    <mergeCell ref="B14:C14"/>
    <mergeCell ref="D23:G23"/>
    <mergeCell ref="B17:C17"/>
    <mergeCell ref="B13:C13"/>
    <mergeCell ref="A26:B26"/>
    <mergeCell ref="D26:G26"/>
    <mergeCell ref="M26:N26"/>
    <mergeCell ref="D25:G25"/>
    <mergeCell ref="M25:N25"/>
    <mergeCell ref="A20:C20"/>
    <mergeCell ref="K23:L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7">
      <selection activeCell="A19" sqref="A19:IV33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421875" style="1" customWidth="1"/>
    <col min="5" max="6" width="4.7109375" style="1" hidden="1" customWidth="1"/>
    <col min="7" max="7" width="9.28125" style="1" customWidth="1"/>
    <col min="8" max="8" width="4.7109375" style="1" hidden="1" customWidth="1"/>
    <col min="9" max="9" width="4.28125" style="1" hidden="1" customWidth="1"/>
    <col min="10" max="10" width="9.7109375" style="1" customWidth="1"/>
    <col min="11" max="11" width="9.8515625" style="1" customWidth="1"/>
    <col min="12" max="12" width="12.00390625" style="1" customWidth="1"/>
    <col min="13" max="13" width="10.57421875" style="1" customWidth="1"/>
    <col min="14" max="14" width="9.57421875" style="1" customWidth="1"/>
    <col min="15" max="15" width="16.0039062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+M!D16</f>
        <v>I-18/09-304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15.75" customHeight="1">
      <c r="A8" s="248" t="s">
        <v>38</v>
      </c>
      <c r="B8" s="248"/>
      <c r="C8" s="53" t="e">
        <f>M!B16</f>
        <v>#REF!</v>
      </c>
      <c r="D8" s="54" t="s">
        <v>50</v>
      </c>
      <c r="E8" s="54"/>
      <c r="F8" s="54"/>
      <c r="G8" s="55" t="e">
        <f>'ЖН-ОН-1'!#REF!</f>
        <v>#REF!</v>
      </c>
      <c r="H8" s="55"/>
      <c r="I8" s="56"/>
      <c r="J8" s="56"/>
      <c r="K8" s="57"/>
      <c r="L8" s="39" t="s">
        <v>49</v>
      </c>
      <c r="M8" s="39"/>
      <c r="N8" s="58" t="e">
        <f>'ЖН-ОН-1'!#REF!</f>
        <v>#REF!</v>
      </c>
      <c r="O8" s="59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M!C16</f>
        <v>54</v>
      </c>
      <c r="H9" s="247" t="s">
        <v>43</v>
      </c>
      <c r="I9" s="247"/>
      <c r="J9" s="247"/>
      <c r="K9" s="247"/>
      <c r="L9" s="102">
        <f>M!E16</f>
        <v>19</v>
      </c>
      <c r="M9" s="250" t="str">
        <f>M!F8</f>
        <v>июнь. 2018 й.</v>
      </c>
      <c r="N9" s="250"/>
      <c r="O9" s="6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2.7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59" t="s">
        <v>10</v>
      </c>
      <c r="M11" s="235" t="s">
        <v>11</v>
      </c>
      <c r="N11" s="235" t="s">
        <v>12</v>
      </c>
      <c r="O11" s="249" t="s">
        <v>13</v>
      </c>
    </row>
    <row r="12" spans="1:15" ht="71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64</v>
      </c>
      <c r="H12" s="68" t="s">
        <v>33</v>
      </c>
      <c r="I12" s="68" t="s">
        <v>74</v>
      </c>
      <c r="J12" s="68" t="s">
        <v>57</v>
      </c>
      <c r="K12" s="68" t="s">
        <v>60</v>
      </c>
      <c r="L12" s="259"/>
      <c r="M12" s="235"/>
      <c r="N12" s="235"/>
      <c r="O12" s="249"/>
    </row>
    <row r="13" spans="1:15" s="2" customFormat="1" ht="27.75" customHeight="1" thickBot="1">
      <c r="A13" s="73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72" t="e">
        <f>'ЖН-ОН-1'!#REF!+'ЖН-ОН-1'!#REF!</f>
        <v>#REF!</v>
      </c>
      <c r="F13" s="72" t="e">
        <f>'ЖН-ОН-1'!#REF!+'ЖН-ОН-1'!#REF!</f>
        <v>#REF!</v>
      </c>
      <c r="G13" s="72" t="e">
        <f>'ЖН-ОН-1'!#REF!+'ЖН-ОН-1'!#REF!+'ЖН-ОН-1'!#REF!+'ЖН-ОН-1'!#REF!</f>
        <v>#REF!</v>
      </c>
      <c r="H13" s="72">
        <f>'ЖН-ОН-2'!AJ10+'ЖН-ОН-2'!AK10</f>
        <v>0</v>
      </c>
      <c r="I13" s="72">
        <f>'ЖН-ОН-2'!AL10+'ЖН-ОН-2'!AM10</f>
        <v>0</v>
      </c>
      <c r="J13" s="72">
        <f>'ЖН-ОН-2'!AJ8+'ЖН-ОН-2'!AK8+'ЖН-ОН-2'!AL8+'ЖН-ОН-2'!AM8</f>
        <v>0</v>
      </c>
      <c r="K13" s="72" t="e">
        <f aca="true" t="shared" si="0" ref="K13:K18">G13+J13</f>
        <v>#REF!</v>
      </c>
      <c r="L13" s="74" t="e">
        <f aca="true" t="shared" si="1" ref="L13:L18">IF(OR(K13&lt;39),"-","")</f>
        <v>#REF!</v>
      </c>
      <c r="M13" s="87" t="e">
        <f aca="true" t="shared" si="2" ref="M13:M18">IF(L13="-",K13,"")</f>
        <v>#REF!</v>
      </c>
      <c r="N13" s="87" t="e">
        <f aca="true" t="shared" si="3" ref="N13:N18">IF(L13="-","-","")</f>
        <v>#REF!</v>
      </c>
      <c r="O13" s="74"/>
    </row>
    <row r="14" spans="1:15" s="2" customFormat="1" ht="27.75" customHeight="1" thickBot="1">
      <c r="A14" s="73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72" t="e">
        <f>'ЖН-ОН-1'!#REF!+'ЖН-ОН-1'!#REF!</f>
        <v>#REF!</v>
      </c>
      <c r="F14" s="72" t="e">
        <f>'ЖН-ОН-1'!#REF!+'ЖН-ОН-1'!#REF!</f>
        <v>#REF!</v>
      </c>
      <c r="G14" s="72" t="e">
        <f>'ЖН-ОН-1'!#REF!+'ЖН-ОН-1'!#REF!+'ЖН-ОН-1'!#REF!+'ЖН-ОН-1'!#REF!</f>
        <v>#REF!</v>
      </c>
      <c r="H14" s="72">
        <f>'ЖН-ОН-2'!AJ11+'ЖН-ОН-2'!AK11</f>
        <v>0</v>
      </c>
      <c r="I14" s="72">
        <f>'ЖН-ОН-2'!AL11+'ЖН-ОН-2'!AM11</f>
        <v>0</v>
      </c>
      <c r="J14" s="72">
        <f>'ЖН-ОН-2'!AJ9+'ЖН-ОН-2'!AK9+'ЖН-ОН-2'!AL9+'ЖН-ОН-2'!AM9</f>
        <v>0</v>
      </c>
      <c r="K14" s="72" t="e">
        <f t="shared" si="0"/>
        <v>#REF!</v>
      </c>
      <c r="L14" s="74" t="e">
        <f t="shared" si="1"/>
        <v>#REF!</v>
      </c>
      <c r="M14" s="87" t="e">
        <f t="shared" si="2"/>
        <v>#REF!</v>
      </c>
      <c r="N14" s="87" t="e">
        <f t="shared" si="3"/>
        <v>#REF!</v>
      </c>
      <c r="O14" s="74"/>
    </row>
    <row r="15" spans="1:15" s="2" customFormat="1" ht="27.75" customHeight="1" thickBot="1">
      <c r="A15" s="73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72" t="e">
        <f>'ЖН-ОН-1'!#REF!+'ЖН-ОН-1'!#REF!</f>
        <v>#REF!</v>
      </c>
      <c r="F15" s="72" t="e">
        <f>'ЖН-ОН-1'!#REF!+'ЖН-ОН-1'!#REF!</f>
        <v>#REF!</v>
      </c>
      <c r="G15" s="72" t="e">
        <f>'ЖН-ОН-1'!#REF!+'ЖН-ОН-1'!#REF!+'ЖН-ОН-1'!#REF!+'ЖН-ОН-1'!#REF!</f>
        <v>#REF!</v>
      </c>
      <c r="H15" s="72">
        <f>'ЖН-ОН-2'!AJ12+'ЖН-ОН-2'!AK12</f>
        <v>0</v>
      </c>
      <c r="I15" s="72">
        <f>'ЖН-ОН-2'!AL12+'ЖН-ОН-2'!AM12</f>
        <v>0</v>
      </c>
      <c r="J15" s="72">
        <f>'ЖН-ОН-2'!AJ10+'ЖН-ОН-2'!AK10+'ЖН-ОН-2'!AL10+'ЖН-ОН-2'!AM10</f>
        <v>0</v>
      </c>
      <c r="K15" s="72" t="e">
        <f t="shared" si="0"/>
        <v>#REF!</v>
      </c>
      <c r="L15" s="74" t="e">
        <f t="shared" si="1"/>
        <v>#REF!</v>
      </c>
      <c r="M15" s="87" t="e">
        <f t="shared" si="2"/>
        <v>#REF!</v>
      </c>
      <c r="N15" s="87" t="e">
        <f t="shared" si="3"/>
        <v>#REF!</v>
      </c>
      <c r="O15" s="74"/>
    </row>
    <row r="16" spans="1:15" s="2" customFormat="1" ht="27.75" customHeight="1" thickBot="1">
      <c r="A16" s="73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72" t="e">
        <f>'ЖН-ОН-1'!#REF!+'ЖН-ОН-1'!#REF!</f>
        <v>#REF!</v>
      </c>
      <c r="F16" s="72" t="e">
        <f>'ЖН-ОН-1'!#REF!+'ЖН-ОН-1'!#REF!</f>
        <v>#REF!</v>
      </c>
      <c r="G16" s="72" t="e">
        <f>'ЖН-ОН-1'!#REF!+'ЖН-ОН-1'!#REF!+'ЖН-ОН-1'!#REF!+'ЖН-ОН-1'!#REF!</f>
        <v>#REF!</v>
      </c>
      <c r="H16" s="72">
        <f>'ЖН-ОН-2'!AJ13+'ЖН-ОН-2'!AK13</f>
        <v>0</v>
      </c>
      <c r="I16" s="72">
        <f>'ЖН-ОН-2'!AL13+'ЖН-ОН-2'!AM13</f>
        <v>0</v>
      </c>
      <c r="J16" s="72">
        <f>'ЖН-ОН-2'!AJ11+'ЖН-ОН-2'!AK11+'ЖН-ОН-2'!AL11+'ЖН-ОН-2'!AM11</f>
        <v>0</v>
      </c>
      <c r="K16" s="72" t="e">
        <f t="shared" si="0"/>
        <v>#REF!</v>
      </c>
      <c r="L16" s="74" t="e">
        <f t="shared" si="1"/>
        <v>#REF!</v>
      </c>
      <c r="M16" s="87" t="e">
        <f t="shared" si="2"/>
        <v>#REF!</v>
      </c>
      <c r="N16" s="87" t="e">
        <f t="shared" si="3"/>
        <v>#REF!</v>
      </c>
      <c r="O16" s="74"/>
    </row>
    <row r="17" spans="1:15" s="2" customFormat="1" ht="27.75" customHeight="1" thickBot="1">
      <c r="A17" s="73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72" t="e">
        <f>'ЖН-ОН-1'!#REF!+'ЖН-ОН-1'!#REF!</f>
        <v>#REF!</v>
      </c>
      <c r="F17" s="72" t="e">
        <f>'ЖН-ОН-1'!#REF!+'ЖН-ОН-1'!#REF!</f>
        <v>#REF!</v>
      </c>
      <c r="G17" s="72" t="e">
        <f>'ЖН-ОН-1'!#REF!+'ЖН-ОН-1'!#REF!+'ЖН-ОН-1'!#REF!+'ЖН-ОН-1'!#REF!</f>
        <v>#REF!</v>
      </c>
      <c r="H17" s="72" t="e">
        <f>'ЖН-ОН-2'!#REF!+'ЖН-ОН-2'!#REF!</f>
        <v>#REF!</v>
      </c>
      <c r="I17" s="72" t="e">
        <f>'ЖН-ОН-2'!#REF!+'ЖН-ОН-2'!#REF!</f>
        <v>#REF!</v>
      </c>
      <c r="J17" s="72">
        <f>'ЖН-ОН-2'!AJ12+'ЖН-ОН-2'!AK12+'ЖН-ОН-2'!AL12+'ЖН-ОН-2'!AM12</f>
        <v>0</v>
      </c>
      <c r="K17" s="72" t="e">
        <f t="shared" si="0"/>
        <v>#REF!</v>
      </c>
      <c r="L17" s="74" t="e">
        <f t="shared" si="1"/>
        <v>#REF!</v>
      </c>
      <c r="M17" s="87" t="e">
        <f t="shared" si="2"/>
        <v>#REF!</v>
      </c>
      <c r="N17" s="87" t="e">
        <f t="shared" si="3"/>
        <v>#REF!</v>
      </c>
      <c r="O17" s="74"/>
    </row>
    <row r="18" spans="1:15" s="2" customFormat="1" ht="27.75" customHeight="1" thickBot="1">
      <c r="A18" s="73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72" t="e">
        <f>'ЖН-ОН-1'!#REF!+'ЖН-ОН-1'!#REF!</f>
        <v>#REF!</v>
      </c>
      <c r="F18" s="72" t="e">
        <f>'ЖН-ОН-1'!#REF!+'ЖН-ОН-1'!#REF!</f>
        <v>#REF!</v>
      </c>
      <c r="G18" s="72" t="e">
        <f>'ЖН-ОН-1'!#REF!+'ЖН-ОН-1'!#REF!+'ЖН-ОН-1'!#REF!+'ЖН-ОН-1'!#REF!</f>
        <v>#REF!</v>
      </c>
      <c r="H18" s="72" t="e">
        <f>'ЖН-ОН-2'!#REF!+'ЖН-ОН-2'!#REF!</f>
        <v>#REF!</v>
      </c>
      <c r="I18" s="72" t="e">
        <f>'ЖН-ОН-2'!#REF!+'ЖН-ОН-2'!#REF!</f>
        <v>#REF!</v>
      </c>
      <c r="J18" s="72">
        <f>'ЖН-ОН-2'!AJ13+'ЖН-ОН-2'!AK13+'ЖН-ОН-2'!AL13+'ЖН-ОН-2'!AM13</f>
        <v>0</v>
      </c>
      <c r="K18" s="72" t="e">
        <f t="shared" si="0"/>
        <v>#REF!</v>
      </c>
      <c r="L18" s="74" t="e">
        <f t="shared" si="1"/>
        <v>#REF!</v>
      </c>
      <c r="M18" s="87" t="e">
        <f t="shared" si="2"/>
        <v>#REF!</v>
      </c>
      <c r="N18" s="87" t="e">
        <f t="shared" si="3"/>
        <v>#REF!</v>
      </c>
      <c r="O18" s="74"/>
    </row>
    <row r="19" spans="1:15" ht="54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9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9.75" customHeight="1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18.75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30" customHeight="1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M!G16</f>
        <v>А.Тўлабоев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A8:B8"/>
    <mergeCell ref="A6:O6"/>
    <mergeCell ref="A2:O2"/>
    <mergeCell ref="A3:O3"/>
    <mergeCell ref="A4:I4"/>
    <mergeCell ref="A5:H5"/>
    <mergeCell ref="E7:F7"/>
    <mergeCell ref="H7:I7"/>
    <mergeCell ref="A11:A12"/>
    <mergeCell ref="B11:C12"/>
    <mergeCell ref="D11:D12"/>
    <mergeCell ref="E11:K11"/>
    <mergeCell ref="L11:L12"/>
    <mergeCell ref="D26:G26"/>
    <mergeCell ref="B17:C17"/>
    <mergeCell ref="B18:C18"/>
    <mergeCell ref="B16:C16"/>
    <mergeCell ref="D25:G25"/>
    <mergeCell ref="C9:F9"/>
    <mergeCell ref="N11:N12"/>
    <mergeCell ref="O11:O12"/>
    <mergeCell ref="H9:K9"/>
    <mergeCell ref="M9:N9"/>
    <mergeCell ref="B15:C15"/>
    <mergeCell ref="M11:M12"/>
    <mergeCell ref="B13:C13"/>
    <mergeCell ref="B14:C14"/>
    <mergeCell ref="M25:N25"/>
    <mergeCell ref="A26:B26"/>
    <mergeCell ref="A19:C19"/>
    <mergeCell ref="A20:C20"/>
    <mergeCell ref="K23:L23"/>
    <mergeCell ref="A24:C24"/>
    <mergeCell ref="D23:G23"/>
    <mergeCell ref="M26:N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view="pageLayout" zoomScaleSheetLayoutView="100" workbookViewId="0" topLeftCell="A4">
      <selection activeCell="A19" sqref="A19:C19"/>
    </sheetView>
  </sheetViews>
  <sheetFormatPr defaultColWidth="9.140625" defaultRowHeight="12.75"/>
  <cols>
    <col min="1" max="2" width="4.57421875" style="1" customWidth="1"/>
    <col min="3" max="3" width="40.28125" style="1" customWidth="1"/>
    <col min="4" max="4" width="13.5742187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10.00390625" style="1" customWidth="1"/>
    <col min="12" max="12" width="10.7109375" style="1" customWidth="1"/>
    <col min="13" max="13" width="11.7109375" style="1" customWidth="1"/>
    <col min="14" max="14" width="9.140625" style="1" customWidth="1"/>
    <col min="15" max="15" width="17.28125" style="1" customWidth="1"/>
  </cols>
  <sheetData>
    <row r="1" spans="1:16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92" t="str">
        <f>M!C6</f>
        <v>12-шакл</v>
      </c>
      <c r="P1" s="92"/>
    </row>
    <row r="2" spans="1:16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+M!D17</f>
        <v>I-18/10-304</v>
      </c>
      <c r="L4" s="29"/>
      <c r="M4" s="48"/>
      <c r="N4" s="48"/>
      <c r="O4" s="48"/>
      <c r="P4" s="48"/>
    </row>
    <row r="5" spans="1:16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  <c r="P5" s="50"/>
    </row>
    <row r="6" spans="1:16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6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  <c r="P7" s="52"/>
    </row>
    <row r="8" spans="1:16" ht="15.75" customHeight="1">
      <c r="A8" s="248" t="s">
        <v>38</v>
      </c>
      <c r="B8" s="248"/>
      <c r="C8" s="53" t="str">
        <f>M!B17</f>
        <v>Water industry economics</v>
      </c>
      <c r="D8" s="54" t="s">
        <v>50</v>
      </c>
      <c r="E8" s="54"/>
      <c r="F8" s="54"/>
      <c r="G8" s="55" t="s">
        <v>96</v>
      </c>
      <c r="H8" s="55"/>
      <c r="I8" s="56"/>
      <c r="J8" s="56"/>
      <c r="K8" s="57"/>
      <c r="L8" s="39" t="s">
        <v>49</v>
      </c>
      <c r="M8" s="39"/>
      <c r="N8" s="58" t="s">
        <v>96</v>
      </c>
      <c r="O8" s="59"/>
      <c r="P8" s="57"/>
    </row>
    <row r="9" spans="1:16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M!C17</f>
        <v>184</v>
      </c>
      <c r="H9" s="247" t="s">
        <v>43</v>
      </c>
      <c r="I9" s="247"/>
      <c r="J9" s="247"/>
      <c r="K9" s="247"/>
      <c r="L9" s="102">
        <f>M!E17</f>
        <v>14</v>
      </c>
      <c r="M9" s="250" t="str">
        <f>M!F8</f>
        <v>июнь. 2018 й.</v>
      </c>
      <c r="N9" s="250"/>
      <c r="O9" s="60"/>
      <c r="P9" s="91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.7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</row>
    <row r="12" spans="1:15" ht="71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64</v>
      </c>
      <c r="H12" s="68" t="s">
        <v>33</v>
      </c>
      <c r="I12" s="68" t="s">
        <v>34</v>
      </c>
      <c r="J12" s="68" t="s">
        <v>57</v>
      </c>
      <c r="K12" s="68" t="s">
        <v>60</v>
      </c>
      <c r="L12" s="235"/>
      <c r="M12" s="235"/>
      <c r="N12" s="235"/>
      <c r="O12" s="249"/>
    </row>
    <row r="13" spans="1:15" s="2" customFormat="1" ht="27.75" customHeight="1" hidden="1" thickBot="1">
      <c r="A13" s="85">
        <v>1</v>
      </c>
      <c r="B13" s="234" t="str">
        <f>'ЖН-ОН-1'!B8</f>
        <v>Дадаходжаев Борисхон Баходир ўғли</v>
      </c>
      <c r="C13" s="234"/>
      <c r="D13" s="86" t="str">
        <f>'ЖН-ОН-1'!C8</f>
        <v>B-15-013</v>
      </c>
      <c r="E13" s="69" t="e">
        <f>'ЖН-ОН-1'!#REF!+'ЖН-ОН-1'!#REF!</f>
        <v>#REF!</v>
      </c>
      <c r="F13" s="69" t="e">
        <f>'ЖН-ОН-1'!#REF!+'ЖН-ОН-1'!#REF!</f>
        <v>#REF!</v>
      </c>
      <c r="G13" s="69">
        <f>+'ЖН-ОН-1'!AB8+'ЖН-ОН-1'!AC8+'ЖН-ОН-1'!AD8+'ЖН-ОН-1'!AE8</f>
        <v>29</v>
      </c>
      <c r="H13" s="69" t="e">
        <f>'ЖН-ОН-2'!#REF!+'ЖН-ОН-2'!#REF!</f>
        <v>#REF!</v>
      </c>
      <c r="I13" s="69" t="e">
        <f>'ЖН-ОН-2'!#REF!+'ЖН-ОН-2'!#REF!</f>
        <v>#REF!</v>
      </c>
      <c r="J13" s="69">
        <f>+'ЖН-ОН-2'!AB8+'ЖН-ОН-2'!AC8+'ЖН-ОН-2'!AD8+'ЖН-ОН-2'!AE8</f>
        <v>0</v>
      </c>
      <c r="K13" s="69">
        <f aca="true" t="shared" si="0" ref="K13:K18">G13+J13</f>
        <v>29</v>
      </c>
      <c r="L13" s="74" t="str">
        <f aca="true" t="shared" si="1" ref="L13:L18">IF(OR(K13&lt;39),"-","")</f>
        <v>-</v>
      </c>
      <c r="M13" s="74">
        <f aca="true" t="shared" si="2" ref="M13:M18">IF(L13="-",K13,"")</f>
        <v>29</v>
      </c>
      <c r="N13" s="74" t="str">
        <f aca="true" t="shared" si="3" ref="N13:N18">IF(L13="-","-","")</f>
        <v>-</v>
      </c>
      <c r="O13" s="74"/>
    </row>
    <row r="14" spans="1:15" s="2" customFormat="1" ht="27.75" customHeight="1" hidden="1" thickBot="1">
      <c r="A14" s="85">
        <v>2</v>
      </c>
      <c r="B14" s="234" t="str">
        <f>'ЖН-ОН-1'!B9</f>
        <v>Каримова Гули Рустам қизи</v>
      </c>
      <c r="C14" s="234"/>
      <c r="D14" s="86" t="str">
        <f>'ЖН-ОН-1'!C9</f>
        <v>К-15-066</v>
      </c>
      <c r="E14" s="69" t="e">
        <f>'ЖН-ОН-1'!#REF!+'ЖН-ОН-1'!#REF!</f>
        <v>#REF!</v>
      </c>
      <c r="F14" s="69" t="e">
        <f>'ЖН-ОН-1'!#REF!+'ЖН-ОН-1'!#REF!</f>
        <v>#REF!</v>
      </c>
      <c r="G14" s="69">
        <f>+'ЖН-ОН-1'!AB9+'ЖН-ОН-1'!AC9+'ЖН-ОН-1'!AD9+'ЖН-ОН-1'!AE9</f>
        <v>30</v>
      </c>
      <c r="H14" s="69" t="e">
        <f>'ЖН-ОН-2'!#REF!+'ЖН-ОН-2'!#REF!</f>
        <v>#REF!</v>
      </c>
      <c r="I14" s="69" t="e">
        <f>'ЖН-ОН-2'!#REF!+'ЖН-ОН-2'!#REF!</f>
        <v>#REF!</v>
      </c>
      <c r="J14" s="69">
        <f>+'ЖН-ОН-2'!AB9+'ЖН-ОН-2'!AC9+'ЖН-ОН-2'!AD9+'ЖН-ОН-2'!AE9</f>
        <v>0</v>
      </c>
      <c r="K14" s="69">
        <f t="shared" si="0"/>
        <v>30</v>
      </c>
      <c r="L14" s="74" t="str">
        <f t="shared" si="1"/>
        <v>-</v>
      </c>
      <c r="M14" s="74">
        <f t="shared" si="2"/>
        <v>30</v>
      </c>
      <c r="N14" s="74" t="str">
        <f t="shared" si="3"/>
        <v>-</v>
      </c>
      <c r="O14" s="74"/>
    </row>
    <row r="15" spans="1:15" s="2" customFormat="1" ht="27.75" customHeight="1" thickBot="1">
      <c r="A15" s="85">
        <v>1</v>
      </c>
      <c r="B15" s="234" t="str">
        <f>'ЖН-ОН-1'!B10</f>
        <v>Нам Надежда Иосифовна</v>
      </c>
      <c r="C15" s="234"/>
      <c r="D15" s="86" t="str">
        <f>'ЖН-ОН-1'!C10</f>
        <v>К-15-048</v>
      </c>
      <c r="E15" s="69" t="e">
        <f>'ЖН-ОН-1'!#REF!+'ЖН-ОН-1'!#REF!</f>
        <v>#REF!</v>
      </c>
      <c r="F15" s="69" t="e">
        <f>'ЖН-ОН-1'!#REF!+'ЖН-ОН-1'!#REF!</f>
        <v>#REF!</v>
      </c>
      <c r="G15" s="69">
        <f>+'ЖН-ОН-1'!AB10+'ЖН-ОН-1'!AC10+'ЖН-ОН-1'!AD10+'ЖН-ОН-1'!AE10</f>
        <v>31</v>
      </c>
      <c r="H15" s="69" t="e">
        <f>'ЖН-ОН-2'!#REF!+'ЖН-ОН-2'!#REF!</f>
        <v>#REF!</v>
      </c>
      <c r="I15" s="69" t="e">
        <f>'ЖН-ОН-2'!#REF!+'ЖН-ОН-2'!#REF!</f>
        <v>#REF!</v>
      </c>
      <c r="J15" s="69">
        <f>+'ЖН-ОН-2'!AB10+'ЖН-ОН-2'!AC10+'ЖН-ОН-2'!AD10+'ЖН-ОН-2'!AE10</f>
        <v>0</v>
      </c>
      <c r="K15" s="69">
        <f t="shared" si="0"/>
        <v>31</v>
      </c>
      <c r="L15" s="74" t="str">
        <f t="shared" si="1"/>
        <v>-</v>
      </c>
      <c r="M15" s="74">
        <f t="shared" si="2"/>
        <v>31</v>
      </c>
      <c r="N15" s="74" t="str">
        <f t="shared" si="3"/>
        <v>-</v>
      </c>
      <c r="O15" s="74"/>
    </row>
    <row r="16" spans="1:15" s="2" customFormat="1" ht="27.75" customHeight="1" hidden="1" thickBot="1">
      <c r="A16" s="85">
        <v>4</v>
      </c>
      <c r="B16" s="234" t="str">
        <f>'ЖН-ОН-1'!B11</f>
        <v>Отабоев Нодирбек Ойбек ўғли</v>
      </c>
      <c r="C16" s="234"/>
      <c r="D16" s="86" t="str">
        <f>'ЖН-ОН-1'!C11</f>
        <v>К-15-049</v>
      </c>
      <c r="E16" s="69" t="e">
        <f>'ЖН-ОН-1'!#REF!+'ЖН-ОН-1'!#REF!</f>
        <v>#REF!</v>
      </c>
      <c r="F16" s="69" t="e">
        <f>'ЖН-ОН-1'!#REF!+'ЖН-ОН-1'!#REF!</f>
        <v>#REF!</v>
      </c>
      <c r="G16" s="69">
        <f>+'ЖН-ОН-1'!AB11+'ЖН-ОН-1'!AC11+'ЖН-ОН-1'!AD11+'ЖН-ОН-1'!AE11</f>
        <v>31</v>
      </c>
      <c r="H16" s="69" t="e">
        <f>'ЖН-ОН-2'!#REF!+'ЖН-ОН-2'!#REF!</f>
        <v>#REF!</v>
      </c>
      <c r="I16" s="69" t="e">
        <f>'ЖН-ОН-2'!#REF!+'ЖН-ОН-2'!#REF!</f>
        <v>#REF!</v>
      </c>
      <c r="J16" s="69">
        <f>+'ЖН-ОН-2'!AB11+'ЖН-ОН-2'!AC11+'ЖН-ОН-2'!AD11+'ЖН-ОН-2'!AE11</f>
        <v>0</v>
      </c>
      <c r="K16" s="69">
        <f t="shared" si="0"/>
        <v>31</v>
      </c>
      <c r="L16" s="74" t="str">
        <f t="shared" si="1"/>
        <v>-</v>
      </c>
      <c r="M16" s="74">
        <f t="shared" si="2"/>
        <v>31</v>
      </c>
      <c r="N16" s="74" t="str">
        <f t="shared" si="3"/>
        <v>-</v>
      </c>
      <c r="O16" s="74"/>
    </row>
    <row r="17" spans="1:15" s="2" customFormat="1" ht="27.75" customHeight="1" hidden="1" thickBot="1">
      <c r="A17" s="85">
        <v>5</v>
      </c>
      <c r="B17" s="234" t="str">
        <f>'ЖН-ОН-1'!B12</f>
        <v>Сотволдиева Жамила Абдурасулзода</v>
      </c>
      <c r="C17" s="234"/>
      <c r="D17" s="86" t="str">
        <f>'ЖН-ОН-1'!C12</f>
        <v>К-15-047</v>
      </c>
      <c r="E17" s="69" t="e">
        <f>'ЖН-ОН-1'!#REF!+'ЖН-ОН-1'!#REF!</f>
        <v>#REF!</v>
      </c>
      <c r="F17" s="69" t="e">
        <f>'ЖН-ОН-1'!#REF!+'ЖН-ОН-1'!#REF!</f>
        <v>#REF!</v>
      </c>
      <c r="G17" s="69">
        <f>+'ЖН-ОН-1'!AB12+'ЖН-ОН-1'!AC12+'ЖН-ОН-1'!AD12+'ЖН-ОН-1'!AE12</f>
        <v>28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+'ЖН-ОН-2'!AB12+'ЖН-ОН-2'!AC12+'ЖН-ОН-2'!AD12+'ЖН-ОН-2'!AE12</f>
        <v>0</v>
      </c>
      <c r="K17" s="69">
        <f t="shared" si="0"/>
        <v>28</v>
      </c>
      <c r="L17" s="74" t="str">
        <f t="shared" si="1"/>
        <v>-</v>
      </c>
      <c r="M17" s="74">
        <f t="shared" si="2"/>
        <v>28</v>
      </c>
      <c r="N17" s="74" t="str">
        <f t="shared" si="3"/>
        <v>-</v>
      </c>
      <c r="O17" s="74"/>
    </row>
    <row r="18" spans="1:15" s="2" customFormat="1" ht="27.75" customHeight="1" hidden="1" thickBot="1">
      <c r="A18" s="85">
        <v>6</v>
      </c>
      <c r="B18" s="234" t="str">
        <f>'ЖН-ОН-1'!B13</f>
        <v>Хаджиев Жамшид Рустамович</v>
      </c>
      <c r="C18" s="234"/>
      <c r="D18" s="86" t="str">
        <f>'ЖН-ОН-1'!C13</f>
        <v>К-15-046</v>
      </c>
      <c r="E18" s="69" t="e">
        <f>'ЖН-ОН-1'!#REF!+'ЖН-ОН-1'!#REF!</f>
        <v>#REF!</v>
      </c>
      <c r="F18" s="69" t="e">
        <f>'ЖН-ОН-1'!#REF!+'ЖН-ОН-1'!#REF!</f>
        <v>#REF!</v>
      </c>
      <c r="G18" s="69">
        <f>+'ЖН-ОН-1'!AB13+'ЖН-ОН-1'!AC13+'ЖН-ОН-1'!AD13+'ЖН-ОН-1'!AE13</f>
        <v>26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+'ЖН-ОН-2'!AB13+'ЖН-ОН-2'!AC13+'ЖН-ОН-2'!AD13+'ЖН-ОН-2'!AE13</f>
        <v>0</v>
      </c>
      <c r="K18" s="69">
        <f t="shared" si="0"/>
        <v>26</v>
      </c>
      <c r="L18" s="74" t="str">
        <f t="shared" si="1"/>
        <v>-</v>
      </c>
      <c r="M18" s="74">
        <f t="shared" si="2"/>
        <v>26</v>
      </c>
      <c r="N18" s="74" t="str">
        <f t="shared" si="3"/>
        <v>-</v>
      </c>
      <c r="O18" s="74"/>
    </row>
    <row r="19" spans="1:15" ht="49.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9.75" customHeight="1">
      <c r="A20" s="238"/>
      <c r="B20" s="238"/>
      <c r="C20" s="238"/>
    </row>
    <row r="21" spans="1:16" ht="18.75">
      <c r="A21" s="19"/>
      <c r="B21" s="19"/>
      <c r="C21" s="20" t="s">
        <v>15</v>
      </c>
      <c r="D21" s="40">
        <v>1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  <c r="P21" s="14"/>
    </row>
    <row r="22" spans="1:16" ht="18.75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  <c r="P22" s="14"/>
    </row>
    <row r="23" spans="1:16" ht="34.5" customHeight="1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  <c r="P23" s="14"/>
    </row>
    <row r="24" spans="1:16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M!G17</f>
        <v>У.Сангирова</v>
      </c>
      <c r="P25" s="95"/>
    </row>
    <row r="26" spans="1:16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93" t="s">
        <v>20</v>
      </c>
      <c r="P26" s="94"/>
    </row>
  </sheetData>
  <sheetProtection/>
  <mergeCells count="35">
    <mergeCell ref="M9:N9"/>
    <mergeCell ref="A26:B26"/>
    <mergeCell ref="D26:G26"/>
    <mergeCell ref="M26:N26"/>
    <mergeCell ref="L11:L12"/>
    <mergeCell ref="M11:M12"/>
    <mergeCell ref="B16:C16"/>
    <mergeCell ref="B15:C15"/>
    <mergeCell ref="E11:K11"/>
    <mergeCell ref="N11:N12"/>
    <mergeCell ref="B11:C12"/>
    <mergeCell ref="D23:G23"/>
    <mergeCell ref="D11:D12"/>
    <mergeCell ref="H9:K9"/>
    <mergeCell ref="B17:C17"/>
    <mergeCell ref="B18:C18"/>
    <mergeCell ref="B13:C13"/>
    <mergeCell ref="C9:F9"/>
    <mergeCell ref="B14:C14"/>
    <mergeCell ref="A2:P2"/>
    <mergeCell ref="A3:P3"/>
    <mergeCell ref="A6:P6"/>
    <mergeCell ref="O11:O12"/>
    <mergeCell ref="A4:I4"/>
    <mergeCell ref="A5:H5"/>
    <mergeCell ref="E7:F7"/>
    <mergeCell ref="H7:I7"/>
    <mergeCell ref="A8:B8"/>
    <mergeCell ref="A11:A12"/>
    <mergeCell ref="A24:C24"/>
    <mergeCell ref="D25:G25"/>
    <mergeCell ref="M25:N25"/>
    <mergeCell ref="A19:C19"/>
    <mergeCell ref="A20:C20"/>
    <mergeCell ref="K23:L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view="pageLayout" zoomScale="85" zoomScaleSheetLayoutView="100" zoomScalePageLayoutView="85" workbookViewId="0" topLeftCell="A13">
      <selection activeCell="L19" sqref="L19"/>
    </sheetView>
  </sheetViews>
  <sheetFormatPr defaultColWidth="9.140625" defaultRowHeight="12.75"/>
  <cols>
    <col min="1" max="2" width="4.57421875" style="1" customWidth="1"/>
    <col min="3" max="3" width="42.00390625" style="1" customWidth="1"/>
    <col min="4" max="4" width="16.00390625" style="1" customWidth="1"/>
    <col min="5" max="6" width="4.7109375" style="1" hidden="1" customWidth="1"/>
    <col min="7" max="7" width="10.71093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9.8515625" style="1" customWidth="1"/>
    <col min="12" max="12" width="12.57421875" style="1" customWidth="1"/>
    <col min="13" max="13" width="10.8515625" style="1" customWidth="1"/>
    <col min="14" max="14" width="9.57421875" style="1" customWidth="1"/>
    <col min="15" max="15" width="4.140625" style="1" customWidth="1"/>
    <col min="16" max="16" width="5.57421875" style="1" customWidth="1"/>
    <col min="17" max="17" width="5.00390625" style="1" customWidth="1"/>
  </cols>
  <sheetData>
    <row r="1" spans="1:17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3" t="str">
        <f>M!C6</f>
        <v>12-шакл</v>
      </c>
      <c r="P1" s="253"/>
      <c r="Q1" s="253"/>
    </row>
    <row r="2" spans="1:17" ht="15.75" customHeight="1">
      <c r="A2" s="243" t="s">
        <v>119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5.75" customHeight="1">
      <c r="A3" s="243" t="s">
        <v>120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+M!D18</f>
        <v>I-18/11-304</v>
      </c>
      <c r="L4" s="29"/>
      <c r="M4" s="48"/>
      <c r="N4" s="48"/>
      <c r="O4" s="48"/>
      <c r="P4" s="48"/>
      <c r="Q4" s="48"/>
    </row>
    <row r="5" spans="1:17" ht="21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  <c r="P5" s="50"/>
      <c r="Q5" s="50"/>
    </row>
    <row r="6" spans="1:17" ht="21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21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  <c r="P7" s="52"/>
      <c r="Q7" s="52"/>
    </row>
    <row r="8" spans="1:17" ht="36.75" customHeight="1">
      <c r="A8" s="248" t="s">
        <v>38</v>
      </c>
      <c r="B8" s="248"/>
      <c r="C8" s="53" t="str">
        <f>+M!B18</f>
        <v>Сув хўжалиги иқтисодиёти (курс иши)</v>
      </c>
      <c r="D8" s="54" t="s">
        <v>50</v>
      </c>
      <c r="E8" s="54"/>
      <c r="F8" s="54"/>
      <c r="G8" s="108" t="str">
        <f>+'ЖН-ОН-1'!AB5</f>
        <v>Алимухамедова Н</v>
      </c>
      <c r="H8" s="108"/>
      <c r="I8" s="56"/>
      <c r="J8" s="56"/>
      <c r="K8" s="57"/>
      <c r="L8" s="39" t="s">
        <v>49</v>
      </c>
      <c r="M8" s="39"/>
      <c r="N8" s="58" t="str">
        <f>+'ЖН-ОН-1'!AB6</f>
        <v>Закирова Д</v>
      </c>
      <c r="O8" s="59"/>
      <c r="P8" s="57"/>
      <c r="Q8" s="57"/>
    </row>
    <row r="9" spans="1:17" ht="18.75" customHeight="1">
      <c r="A9" s="18" t="s">
        <v>25</v>
      </c>
      <c r="B9" s="18"/>
      <c r="C9" s="245" t="s">
        <v>26</v>
      </c>
      <c r="D9" s="245"/>
      <c r="E9" s="245"/>
      <c r="F9" s="245"/>
      <c r="G9" s="30"/>
      <c r="H9" s="247" t="s">
        <v>43</v>
      </c>
      <c r="I9" s="247"/>
      <c r="J9" s="247"/>
      <c r="K9" s="247"/>
      <c r="L9" s="102">
        <f>+M!E18</f>
        <v>0</v>
      </c>
      <c r="M9" s="266" t="str">
        <f>+M!F18</f>
        <v>июнь. 2018 й.</v>
      </c>
      <c r="N9" s="266"/>
      <c r="O9" s="60"/>
      <c r="P9" s="256"/>
      <c r="Q9" s="256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38.25" customHeight="1" thickBot="1">
      <c r="A11" s="260" t="s">
        <v>0</v>
      </c>
      <c r="B11" s="252" t="s">
        <v>39</v>
      </c>
      <c r="C11" s="252"/>
      <c r="D11" s="252" t="s">
        <v>8</v>
      </c>
      <c r="E11" s="252" t="s">
        <v>9</v>
      </c>
      <c r="F11" s="252"/>
      <c r="G11" s="252"/>
      <c r="H11" s="252"/>
      <c r="I11" s="252"/>
      <c r="J11" s="252"/>
      <c r="K11" s="252"/>
      <c r="L11" s="265" t="s">
        <v>10</v>
      </c>
      <c r="M11" s="265" t="s">
        <v>11</v>
      </c>
      <c r="N11" s="265" t="s">
        <v>12</v>
      </c>
      <c r="O11" s="252" t="s">
        <v>13</v>
      </c>
      <c r="P11" s="252"/>
      <c r="Q11" s="252"/>
    </row>
    <row r="12" spans="1:17" ht="71.25" customHeight="1" thickBot="1">
      <c r="A12" s="260"/>
      <c r="B12" s="252"/>
      <c r="C12" s="252"/>
      <c r="D12" s="252"/>
      <c r="E12" s="103" t="s">
        <v>2</v>
      </c>
      <c r="F12" s="103" t="s">
        <v>71</v>
      </c>
      <c r="G12" s="103" t="s">
        <v>64</v>
      </c>
      <c r="H12" s="103" t="s">
        <v>33</v>
      </c>
      <c r="I12" s="103" t="s">
        <v>74</v>
      </c>
      <c r="J12" s="103" t="s">
        <v>75</v>
      </c>
      <c r="K12" s="104" t="s">
        <v>60</v>
      </c>
      <c r="L12" s="265"/>
      <c r="M12" s="265"/>
      <c r="N12" s="265"/>
      <c r="O12" s="252"/>
      <c r="P12" s="252"/>
      <c r="Q12" s="252"/>
    </row>
    <row r="13" spans="1:17" s="107" customFormat="1" ht="39.75" customHeight="1" thickBot="1">
      <c r="A13" s="86">
        <v>1</v>
      </c>
      <c r="B13" s="263" t="str">
        <f>'ЖН-ОН-1'!B8</f>
        <v>Дадаходжаев Борисхон Баходир ўғли</v>
      </c>
      <c r="C13" s="263"/>
      <c r="D13" s="72" t="str">
        <f>'ЖН-ОН-1'!C8</f>
        <v>B-15-013</v>
      </c>
      <c r="E13" s="105" t="e">
        <f>'ЖН-ОН-1'!#REF!+'ЖН-ОН-1'!#REF!</f>
        <v>#REF!</v>
      </c>
      <c r="F13" s="105" t="e">
        <f>'ЖН-ОН-1'!#REF!+'ЖН-ОН-1'!#REF!</f>
        <v>#REF!</v>
      </c>
      <c r="G13" s="105"/>
      <c r="H13" s="105"/>
      <c r="I13" s="105"/>
      <c r="J13" s="105"/>
      <c r="K13" s="105"/>
      <c r="L13" s="106"/>
      <c r="M13" s="106"/>
      <c r="N13" s="106"/>
      <c r="O13" s="264"/>
      <c r="P13" s="264"/>
      <c r="Q13" s="264"/>
    </row>
    <row r="14" spans="1:17" s="107" customFormat="1" ht="39.75" customHeight="1" thickBot="1">
      <c r="A14" s="86">
        <v>2</v>
      </c>
      <c r="B14" s="263" t="str">
        <f>'ЖН-ОН-1'!B9</f>
        <v>Каримова Гули Рустам қизи</v>
      </c>
      <c r="C14" s="263"/>
      <c r="D14" s="72" t="str">
        <f>'ЖН-ОН-1'!C9</f>
        <v>К-15-066</v>
      </c>
      <c r="E14" s="105" t="e">
        <f>'ЖН-ОН-1'!#REF!+'ЖН-ОН-1'!#REF!</f>
        <v>#REF!</v>
      </c>
      <c r="F14" s="105" t="e">
        <f>'ЖН-ОН-1'!#REF!+'ЖН-ОН-1'!#REF!</f>
        <v>#REF!</v>
      </c>
      <c r="G14" s="105"/>
      <c r="H14" s="105"/>
      <c r="I14" s="105"/>
      <c r="J14" s="105"/>
      <c r="K14" s="105"/>
      <c r="L14" s="106"/>
      <c r="M14" s="106"/>
      <c r="N14" s="106"/>
      <c r="O14" s="264"/>
      <c r="P14" s="264"/>
      <c r="Q14" s="264"/>
    </row>
    <row r="15" spans="1:17" s="107" customFormat="1" ht="39.75" customHeight="1" thickBot="1">
      <c r="A15" s="86">
        <v>3</v>
      </c>
      <c r="B15" s="263" t="str">
        <f>'ЖН-ОН-1'!B10</f>
        <v>Нам Надежда Иосифовна</v>
      </c>
      <c r="C15" s="263"/>
      <c r="D15" s="72" t="str">
        <f>'ЖН-ОН-1'!C10</f>
        <v>К-15-048</v>
      </c>
      <c r="E15" s="105" t="e">
        <f>'ЖН-ОН-1'!#REF!+'ЖН-ОН-1'!#REF!</f>
        <v>#REF!</v>
      </c>
      <c r="F15" s="105" t="e">
        <f>'ЖН-ОН-1'!#REF!+'ЖН-ОН-1'!#REF!</f>
        <v>#REF!</v>
      </c>
      <c r="G15" s="105"/>
      <c r="H15" s="105"/>
      <c r="I15" s="105"/>
      <c r="J15" s="105"/>
      <c r="K15" s="105"/>
      <c r="L15" s="106"/>
      <c r="M15" s="106"/>
      <c r="N15" s="106"/>
      <c r="O15" s="264"/>
      <c r="P15" s="264"/>
      <c r="Q15" s="264"/>
    </row>
    <row r="16" spans="1:17" s="107" customFormat="1" ht="39.75" customHeight="1" thickBot="1">
      <c r="A16" s="86">
        <v>4</v>
      </c>
      <c r="B16" s="263" t="str">
        <f>'ЖН-ОН-1'!B11</f>
        <v>Отабоев Нодирбек Ойбек ўғли</v>
      </c>
      <c r="C16" s="263"/>
      <c r="D16" s="72" t="str">
        <f>'ЖН-ОН-1'!C11</f>
        <v>К-15-049</v>
      </c>
      <c r="E16" s="105" t="e">
        <f>'ЖН-ОН-1'!#REF!+'ЖН-ОН-1'!#REF!</f>
        <v>#REF!</v>
      </c>
      <c r="F16" s="105" t="e">
        <f>'ЖН-ОН-1'!#REF!+'ЖН-ОН-1'!#REF!</f>
        <v>#REF!</v>
      </c>
      <c r="G16" s="105"/>
      <c r="H16" s="105"/>
      <c r="I16" s="105"/>
      <c r="J16" s="105"/>
      <c r="K16" s="105"/>
      <c r="L16" s="106"/>
      <c r="M16" s="106"/>
      <c r="N16" s="106"/>
      <c r="O16" s="264"/>
      <c r="P16" s="264"/>
      <c r="Q16" s="264"/>
    </row>
    <row r="17" spans="1:17" s="107" customFormat="1" ht="39.75" customHeight="1" thickBot="1">
      <c r="A17" s="86">
        <v>5</v>
      </c>
      <c r="B17" s="263" t="str">
        <f>'ЖН-ОН-1'!B12</f>
        <v>Сотволдиева Жамила Абдурасулзода</v>
      </c>
      <c r="C17" s="263"/>
      <c r="D17" s="72" t="str">
        <f>'ЖН-ОН-1'!C12</f>
        <v>К-15-047</v>
      </c>
      <c r="E17" s="105" t="e">
        <f>'ЖН-ОН-1'!#REF!+'ЖН-ОН-1'!#REF!</f>
        <v>#REF!</v>
      </c>
      <c r="F17" s="105" t="e">
        <f>'ЖН-ОН-1'!#REF!+'ЖН-ОН-1'!#REF!</f>
        <v>#REF!</v>
      </c>
      <c r="G17" s="105"/>
      <c r="H17" s="105"/>
      <c r="I17" s="105"/>
      <c r="J17" s="105"/>
      <c r="K17" s="105"/>
      <c r="L17" s="106"/>
      <c r="M17" s="106"/>
      <c r="N17" s="106"/>
      <c r="O17" s="264"/>
      <c r="P17" s="264"/>
      <c r="Q17" s="264"/>
    </row>
    <row r="18" spans="1:17" s="107" customFormat="1" ht="39.75" customHeight="1" thickBot="1">
      <c r="A18" s="86">
        <v>6</v>
      </c>
      <c r="B18" s="263" t="str">
        <f>'ЖН-ОН-1'!B13</f>
        <v>Хаджиев Жамшид Рустамович</v>
      </c>
      <c r="C18" s="263"/>
      <c r="D18" s="72" t="str">
        <f>'ЖН-ОН-1'!C13</f>
        <v>К-15-046</v>
      </c>
      <c r="E18" s="105" t="e">
        <f>'ЖН-ОН-1'!#REF!+'ЖН-ОН-1'!#REF!</f>
        <v>#REF!</v>
      </c>
      <c r="F18" s="105" t="e">
        <f>'ЖН-ОН-1'!#REF!+'ЖН-ОН-1'!#REF!</f>
        <v>#REF!</v>
      </c>
      <c r="G18" s="105"/>
      <c r="H18" s="105"/>
      <c r="I18" s="105"/>
      <c r="J18" s="105"/>
      <c r="K18" s="105"/>
      <c r="L18" s="106"/>
      <c r="M18" s="106"/>
      <c r="N18" s="106"/>
      <c r="O18" s="264"/>
      <c r="P18" s="264"/>
      <c r="Q18" s="264"/>
    </row>
    <row r="19" spans="1:17" ht="49.5" customHeight="1" thickBot="1">
      <c r="A19" s="262" t="s">
        <v>14</v>
      </c>
      <c r="B19" s="262"/>
      <c r="C19" s="262"/>
      <c r="D19" s="64"/>
      <c r="E19" s="65"/>
      <c r="F19" s="66"/>
      <c r="G19" s="66"/>
      <c r="H19" s="66"/>
      <c r="I19" s="65"/>
      <c r="J19" s="65"/>
      <c r="K19" s="67"/>
      <c r="L19" s="67"/>
      <c r="M19" s="65"/>
      <c r="N19" s="65"/>
      <c r="O19" s="261"/>
      <c r="P19" s="261"/>
      <c r="Q19" s="261"/>
    </row>
    <row r="20" spans="1:3" ht="39.75" customHeight="1" thickTop="1">
      <c r="A20" s="238"/>
      <c r="B20" s="238"/>
      <c r="C20" s="238"/>
    </row>
    <row r="21" spans="1:17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  <c r="P21" s="14"/>
      <c r="Q21" s="14"/>
    </row>
    <row r="22" spans="1:17" ht="18.75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  <c r="P22" s="14"/>
      <c r="Q22" s="14"/>
    </row>
    <row r="23" spans="1:17" ht="28.5" customHeight="1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  <c r="P23" s="14"/>
      <c r="Q23" s="14"/>
    </row>
    <row r="24" spans="1:17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4" customHeight="1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+M!G18</f>
        <v>У.Сангирова</v>
      </c>
      <c r="P25" s="62"/>
      <c r="Q25" s="62"/>
    </row>
    <row r="26" spans="1:17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57" t="s">
        <v>20</v>
      </c>
      <c r="P26" s="257"/>
      <c r="Q26" s="257"/>
    </row>
  </sheetData>
  <sheetProtection/>
  <mergeCells count="45">
    <mergeCell ref="O1:Q1"/>
    <mergeCell ref="D23:G23"/>
    <mergeCell ref="K23:L23"/>
    <mergeCell ref="A24:C24"/>
    <mergeCell ref="D25:G25"/>
    <mergeCell ref="M25:N25"/>
    <mergeCell ref="B18:C18"/>
    <mergeCell ref="O18:Q18"/>
    <mergeCell ref="O16:Q16"/>
    <mergeCell ref="A2:Q2"/>
    <mergeCell ref="A3:Q3"/>
    <mergeCell ref="A4:I4"/>
    <mergeCell ref="A5:H5"/>
    <mergeCell ref="A6:Q6"/>
    <mergeCell ref="E7:F7"/>
    <mergeCell ref="B11:C12"/>
    <mergeCell ref="C9:F9"/>
    <mergeCell ref="P9:Q9"/>
    <mergeCell ref="N11:N12"/>
    <mergeCell ref="O13:Q13"/>
    <mergeCell ref="B14:C14"/>
    <mergeCell ref="O14:Q14"/>
    <mergeCell ref="D11:D12"/>
    <mergeCell ref="E11:K11"/>
    <mergeCell ref="B15:C15"/>
    <mergeCell ref="O15:Q15"/>
    <mergeCell ref="B16:C16"/>
    <mergeCell ref="H7:I7"/>
    <mergeCell ref="A8:B8"/>
    <mergeCell ref="A26:B26"/>
    <mergeCell ref="D26:G26"/>
    <mergeCell ref="M26:N26"/>
    <mergeCell ref="H9:K9"/>
    <mergeCell ref="B13:C13"/>
    <mergeCell ref="M9:N9"/>
    <mergeCell ref="O26:Q26"/>
    <mergeCell ref="A11:A12"/>
    <mergeCell ref="O19:Q19"/>
    <mergeCell ref="A20:C20"/>
    <mergeCell ref="A19:C19"/>
    <mergeCell ref="O11:Q12"/>
    <mergeCell ref="B17:C17"/>
    <mergeCell ref="O17:Q17"/>
    <mergeCell ref="L11:L12"/>
    <mergeCell ref="M11:M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view="pageLayout" zoomScale="70" zoomScalePageLayoutView="70" workbookViewId="0" topLeftCell="A5">
      <selection activeCell="A19" sqref="A19:IV30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6.00390625" style="1" customWidth="1"/>
    <col min="5" max="6" width="4.7109375" style="1" hidden="1" customWidth="1"/>
    <col min="7" max="7" width="10.71093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9.8515625" style="1" customWidth="1"/>
    <col min="12" max="12" width="12.57421875" style="1" customWidth="1"/>
    <col min="13" max="13" width="10.8515625" style="1" customWidth="1"/>
    <col min="14" max="14" width="10.00390625" style="1" customWidth="1"/>
    <col min="15" max="16" width="5.7109375" style="1" customWidth="1"/>
    <col min="17" max="17" width="5.00390625" style="1" customWidth="1"/>
  </cols>
  <sheetData>
    <row r="1" spans="1:17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3" t="str">
        <f>M!C6</f>
        <v>12-шакл</v>
      </c>
      <c r="P1" s="253"/>
      <c r="Q1" s="253"/>
    </row>
    <row r="2" spans="1:17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22</v>
      </c>
      <c r="K4" s="29">
        <f>M!C1</f>
        <v>18</v>
      </c>
      <c r="L4" s="29"/>
      <c r="M4" s="48"/>
      <c r="N4" s="48"/>
      <c r="O4" s="48"/>
      <c r="P4" s="48"/>
      <c r="Q4" s="48"/>
    </row>
    <row r="5" spans="1:17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  <c r="P5" s="50"/>
      <c r="Q5" s="50"/>
    </row>
    <row r="6" spans="1:17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  <c r="P7" s="52"/>
      <c r="Q7" s="52"/>
    </row>
    <row r="8" spans="1:17" ht="15.75" customHeight="1">
      <c r="A8" s="248" t="s">
        <v>38</v>
      </c>
      <c r="B8" s="248"/>
      <c r="C8" s="53" t="str">
        <f>M!B18</f>
        <v>Сув хўжалиги иқтисодиёти (курс иши)</v>
      </c>
      <c r="D8" s="54" t="s">
        <v>50</v>
      </c>
      <c r="E8" s="54"/>
      <c r="F8" s="54"/>
      <c r="G8" s="55"/>
      <c r="H8" s="55"/>
      <c r="I8" s="56"/>
      <c r="J8" s="56"/>
      <c r="K8" s="57"/>
      <c r="L8" s="39" t="s">
        <v>49</v>
      </c>
      <c r="M8" s="39"/>
      <c r="N8" s="58" t="e">
        <f>'ЖН-ОН-1'!#REF!</f>
        <v>#REF!</v>
      </c>
      <c r="O8" s="59"/>
      <c r="P8" s="57"/>
      <c r="Q8" s="57"/>
    </row>
    <row r="9" spans="1:17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M!C18</f>
        <v>0</v>
      </c>
      <c r="H9" s="247" t="s">
        <v>43</v>
      </c>
      <c r="I9" s="247"/>
      <c r="J9" s="247"/>
      <c r="K9" s="247"/>
      <c r="L9" s="37">
        <f>M!E18</f>
        <v>0</v>
      </c>
      <c r="M9" s="37" t="str">
        <f>M!F8</f>
        <v>июнь. 2018 й.</v>
      </c>
      <c r="N9" s="60"/>
      <c r="O9" s="60"/>
      <c r="P9" s="256"/>
      <c r="Q9" s="256"/>
    </row>
    <row r="10" spans="1:17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3.25" customHeight="1">
      <c r="A11" s="267" t="s">
        <v>0</v>
      </c>
      <c r="B11" s="268" t="s">
        <v>39</v>
      </c>
      <c r="C11" s="269"/>
      <c r="D11" s="272" t="s">
        <v>8</v>
      </c>
      <c r="E11" s="274" t="s">
        <v>9</v>
      </c>
      <c r="F11" s="274"/>
      <c r="G11" s="274"/>
      <c r="H11" s="274"/>
      <c r="I11" s="274"/>
      <c r="J11" s="274"/>
      <c r="K11" s="274"/>
      <c r="L11" s="275" t="s">
        <v>10</v>
      </c>
      <c r="M11" s="275" t="s">
        <v>11</v>
      </c>
      <c r="N11" s="275" t="s">
        <v>12</v>
      </c>
      <c r="O11" s="274" t="s">
        <v>13</v>
      </c>
      <c r="P11" s="274"/>
      <c r="Q11" s="274"/>
    </row>
    <row r="12" spans="1:17" ht="71.25" customHeight="1">
      <c r="A12" s="267"/>
      <c r="B12" s="270"/>
      <c r="C12" s="271"/>
      <c r="D12" s="273"/>
      <c r="E12" s="9" t="s">
        <v>2</v>
      </c>
      <c r="F12" s="9" t="s">
        <v>71</v>
      </c>
      <c r="G12" s="9" t="s">
        <v>64</v>
      </c>
      <c r="H12" s="9" t="s">
        <v>33</v>
      </c>
      <c r="I12" s="9" t="s">
        <v>74</v>
      </c>
      <c r="J12" s="9" t="s">
        <v>75</v>
      </c>
      <c r="K12" s="9" t="s">
        <v>60</v>
      </c>
      <c r="L12" s="275"/>
      <c r="M12" s="275"/>
      <c r="N12" s="275"/>
      <c r="O12" s="274"/>
      <c r="P12" s="274"/>
      <c r="Q12" s="274"/>
    </row>
    <row r="13" spans="1:17" s="2" customFormat="1" ht="27.75" customHeight="1">
      <c r="A13" s="11">
        <v>1</v>
      </c>
      <c r="B13" s="276" t="str">
        <f>'ЖН-ОН-1'!B8</f>
        <v>Дадаходжаев Борисхон Баходир ўғли</v>
      </c>
      <c r="C13" s="277"/>
      <c r="D13" s="33" t="str">
        <f>'ЖН-ОН-1'!C8</f>
        <v>B-15-013</v>
      </c>
      <c r="E13" s="11" t="e">
        <f>'ЖН-ОН-1'!#REF!+'ЖН-ОН-1'!#REF!</f>
        <v>#REF!</v>
      </c>
      <c r="F13" s="11" t="e">
        <f>'ЖН-ОН-1'!#REF!+'ЖН-ОН-1'!#REF!</f>
        <v>#REF!</v>
      </c>
      <c r="G13" s="11" t="e">
        <f aca="true" t="shared" si="0" ref="G13:G18">E13+F13</f>
        <v>#REF!</v>
      </c>
      <c r="H13" s="11">
        <f>'ЖН-ОН-2'!AN10+'ЖН-ОН-2'!AO10</f>
        <v>0</v>
      </c>
      <c r="I13" s="11">
        <f>'ЖН-ОН-2'!AP10+'ЖН-ОН-2'!AQ10</f>
        <v>0</v>
      </c>
      <c r="J13" s="11">
        <f aca="true" t="shared" si="1" ref="J13:J18">H13+I13</f>
        <v>0</v>
      </c>
      <c r="K13" s="11" t="e">
        <f aca="true" t="shared" si="2" ref="K13:K18">G13+J13</f>
        <v>#REF!</v>
      </c>
      <c r="L13" s="27" t="e">
        <f>IF(OR(E13&lt;11,F13&lt;11,H13&lt;11,I13&lt;6),"-","")</f>
        <v>#REF!</v>
      </c>
      <c r="M13" s="27" t="e">
        <f>IF(L13="-",K13,"")</f>
        <v>#REF!</v>
      </c>
      <c r="N13" s="27" t="e">
        <f>IF(L13="-","-","")</f>
        <v>#REF!</v>
      </c>
      <c r="O13" s="278"/>
      <c r="P13" s="279"/>
      <c r="Q13" s="280"/>
    </row>
    <row r="14" spans="1:17" s="2" customFormat="1" ht="27.75" customHeight="1">
      <c r="A14" s="11">
        <v>2</v>
      </c>
      <c r="B14" s="276" t="str">
        <f>'ЖН-ОН-1'!B9</f>
        <v>Каримова Гули Рустам қизи</v>
      </c>
      <c r="C14" s="277"/>
      <c r="D14" s="33" t="str">
        <f>'ЖН-ОН-1'!C9</f>
        <v>К-15-066</v>
      </c>
      <c r="E14" s="11" t="e">
        <f>'ЖН-ОН-1'!#REF!+'ЖН-ОН-1'!#REF!</f>
        <v>#REF!</v>
      </c>
      <c r="F14" s="11" t="e">
        <f>'ЖН-ОН-1'!#REF!+'ЖН-ОН-1'!#REF!</f>
        <v>#REF!</v>
      </c>
      <c r="G14" s="11" t="e">
        <f t="shared" si="0"/>
        <v>#REF!</v>
      </c>
      <c r="H14" s="11">
        <f>'ЖН-ОН-2'!AN11+'ЖН-ОН-2'!AO11</f>
        <v>0</v>
      </c>
      <c r="I14" s="11">
        <f>'ЖН-ОН-2'!AP11+'ЖН-ОН-2'!AQ11</f>
        <v>0</v>
      </c>
      <c r="J14" s="11">
        <f t="shared" si="1"/>
        <v>0</v>
      </c>
      <c r="K14" s="11" t="e">
        <f t="shared" si="2"/>
        <v>#REF!</v>
      </c>
      <c r="L14" s="27" t="e">
        <f aca="true" t="shared" si="3" ref="L14:L26">IF(OR(E14&lt;11,F14&lt;11,H14&lt;11,I14&lt;6),"-","")</f>
        <v>#REF!</v>
      </c>
      <c r="M14" s="27" t="e">
        <f aca="true" t="shared" si="4" ref="M14:M26">IF(L14="-",K14,"")</f>
        <v>#REF!</v>
      </c>
      <c r="N14" s="27" t="e">
        <f aca="true" t="shared" si="5" ref="N14:N26">IF(L14="-","-","")</f>
        <v>#REF!</v>
      </c>
      <c r="O14" s="278"/>
      <c r="P14" s="279"/>
      <c r="Q14" s="280"/>
    </row>
    <row r="15" spans="1:17" s="2" customFormat="1" ht="27.75" customHeight="1">
      <c r="A15" s="11">
        <v>3</v>
      </c>
      <c r="B15" s="276" t="str">
        <f>'ЖН-ОН-1'!B10</f>
        <v>Нам Надежда Иосифовна</v>
      </c>
      <c r="C15" s="277"/>
      <c r="D15" s="33" t="str">
        <f>'ЖН-ОН-1'!C10</f>
        <v>К-15-048</v>
      </c>
      <c r="E15" s="11" t="e">
        <f>'ЖН-ОН-1'!#REF!+'ЖН-ОН-1'!#REF!</f>
        <v>#REF!</v>
      </c>
      <c r="F15" s="11" t="e">
        <f>'ЖН-ОН-1'!#REF!+'ЖН-ОН-1'!#REF!</f>
        <v>#REF!</v>
      </c>
      <c r="G15" s="11" t="e">
        <f t="shared" si="0"/>
        <v>#REF!</v>
      </c>
      <c r="H15" s="11">
        <f>'ЖН-ОН-2'!AN12+'ЖН-ОН-2'!AO12</f>
        <v>0</v>
      </c>
      <c r="I15" s="11">
        <f>'ЖН-ОН-2'!AP12+'ЖН-ОН-2'!AQ12</f>
        <v>0</v>
      </c>
      <c r="J15" s="11">
        <f t="shared" si="1"/>
        <v>0</v>
      </c>
      <c r="K15" s="11" t="e">
        <f t="shared" si="2"/>
        <v>#REF!</v>
      </c>
      <c r="L15" s="27" t="e">
        <f t="shared" si="3"/>
        <v>#REF!</v>
      </c>
      <c r="M15" s="27" t="e">
        <f t="shared" si="4"/>
        <v>#REF!</v>
      </c>
      <c r="N15" s="27" t="e">
        <f t="shared" si="5"/>
        <v>#REF!</v>
      </c>
      <c r="O15" s="278"/>
      <c r="P15" s="279"/>
      <c r="Q15" s="280"/>
    </row>
    <row r="16" spans="1:17" s="2" customFormat="1" ht="27.75" customHeight="1">
      <c r="A16" s="11">
        <v>4</v>
      </c>
      <c r="B16" s="276" t="str">
        <f>'ЖН-ОН-1'!B11</f>
        <v>Отабоев Нодирбек Ойбек ўғли</v>
      </c>
      <c r="C16" s="277"/>
      <c r="D16" s="33" t="str">
        <f>'ЖН-ОН-1'!C11</f>
        <v>К-15-049</v>
      </c>
      <c r="E16" s="11" t="e">
        <f>'ЖН-ОН-1'!#REF!+'ЖН-ОН-1'!#REF!</f>
        <v>#REF!</v>
      </c>
      <c r="F16" s="11" t="e">
        <f>'ЖН-ОН-1'!#REF!+'ЖН-ОН-1'!#REF!</f>
        <v>#REF!</v>
      </c>
      <c r="G16" s="11" t="e">
        <f t="shared" si="0"/>
        <v>#REF!</v>
      </c>
      <c r="H16" s="11">
        <f>'ЖН-ОН-2'!AN13+'ЖН-ОН-2'!AO13</f>
        <v>0</v>
      </c>
      <c r="I16" s="11">
        <f>'ЖН-ОН-2'!AP13+'ЖН-ОН-2'!AQ13</f>
        <v>0</v>
      </c>
      <c r="J16" s="11">
        <f t="shared" si="1"/>
        <v>0</v>
      </c>
      <c r="K16" s="11" t="e">
        <f t="shared" si="2"/>
        <v>#REF!</v>
      </c>
      <c r="L16" s="27" t="e">
        <f t="shared" si="3"/>
        <v>#REF!</v>
      </c>
      <c r="M16" s="27" t="e">
        <f t="shared" si="4"/>
        <v>#REF!</v>
      </c>
      <c r="N16" s="27" t="e">
        <f t="shared" si="5"/>
        <v>#REF!</v>
      </c>
      <c r="O16" s="278"/>
      <c r="P16" s="279"/>
      <c r="Q16" s="280"/>
    </row>
    <row r="17" spans="1:17" s="2" customFormat="1" ht="27.75" customHeight="1">
      <c r="A17" s="11">
        <v>5</v>
      </c>
      <c r="B17" s="276" t="str">
        <f>'ЖН-ОН-1'!B12</f>
        <v>Сотволдиева Жамила Абдурасулзода</v>
      </c>
      <c r="C17" s="277"/>
      <c r="D17" s="35" t="str">
        <f>'ЖН-ОН-1'!C12</f>
        <v>К-15-047</v>
      </c>
      <c r="E17" s="11" t="e">
        <f>'ЖН-ОН-1'!#REF!+'ЖН-ОН-1'!#REF!</f>
        <v>#REF!</v>
      </c>
      <c r="F17" s="11" t="e">
        <f>'ЖН-ОН-1'!#REF!+'ЖН-ОН-1'!#REF!</f>
        <v>#REF!</v>
      </c>
      <c r="G17" s="11" t="e">
        <f t="shared" si="0"/>
        <v>#REF!</v>
      </c>
      <c r="H17" s="11" t="e">
        <f>'ЖН-ОН-2'!#REF!+'ЖН-ОН-2'!#REF!</f>
        <v>#REF!</v>
      </c>
      <c r="I17" s="11" t="e">
        <f>'ЖН-ОН-2'!#REF!+'ЖН-ОН-2'!#REF!</f>
        <v>#REF!</v>
      </c>
      <c r="J17" s="11" t="e">
        <f t="shared" si="1"/>
        <v>#REF!</v>
      </c>
      <c r="K17" s="11" t="e">
        <f t="shared" si="2"/>
        <v>#REF!</v>
      </c>
      <c r="L17" s="27" t="e">
        <f t="shared" si="3"/>
        <v>#REF!</v>
      </c>
      <c r="M17" s="27" t="e">
        <f t="shared" si="4"/>
        <v>#REF!</v>
      </c>
      <c r="N17" s="27" t="e">
        <f t="shared" si="5"/>
        <v>#REF!</v>
      </c>
      <c r="O17" s="278"/>
      <c r="P17" s="279"/>
      <c r="Q17" s="280"/>
    </row>
    <row r="18" spans="1:17" s="2" customFormat="1" ht="27.75" customHeight="1">
      <c r="A18" s="11">
        <v>6</v>
      </c>
      <c r="B18" s="276" t="str">
        <f>'ЖН-ОН-1'!B13</f>
        <v>Хаджиев Жамшид Рустамович</v>
      </c>
      <c r="C18" s="277"/>
      <c r="D18" s="35" t="str">
        <f>'ЖН-ОН-1'!C13</f>
        <v>К-15-046</v>
      </c>
      <c r="E18" s="11" t="e">
        <f>'ЖН-ОН-1'!#REF!+'ЖН-ОН-1'!#REF!</f>
        <v>#REF!</v>
      </c>
      <c r="F18" s="11" t="e">
        <f>'ЖН-ОН-1'!#REF!+'ЖН-ОН-1'!#REF!</f>
        <v>#REF!</v>
      </c>
      <c r="G18" s="11" t="e">
        <f t="shared" si="0"/>
        <v>#REF!</v>
      </c>
      <c r="H18" s="11" t="e">
        <f>'ЖН-ОН-2'!#REF!+'ЖН-ОН-2'!#REF!</f>
        <v>#REF!</v>
      </c>
      <c r="I18" s="11" t="e">
        <f>'ЖН-ОН-2'!#REF!+'ЖН-ОН-2'!#REF!</f>
        <v>#REF!</v>
      </c>
      <c r="J18" s="11" t="e">
        <f t="shared" si="1"/>
        <v>#REF!</v>
      </c>
      <c r="K18" s="11" t="e">
        <f t="shared" si="2"/>
        <v>#REF!</v>
      </c>
      <c r="L18" s="27" t="e">
        <f t="shared" si="3"/>
        <v>#REF!</v>
      </c>
      <c r="M18" s="27" t="e">
        <f t="shared" si="4"/>
        <v>#REF!</v>
      </c>
      <c r="N18" s="27" t="e">
        <f t="shared" si="5"/>
        <v>#REF!</v>
      </c>
      <c r="O18" s="278"/>
      <c r="P18" s="279"/>
      <c r="Q18" s="280"/>
    </row>
    <row r="19" spans="1:17" s="2" customFormat="1" ht="22.5" customHeight="1" hidden="1">
      <c r="A19" s="11">
        <v>19</v>
      </c>
      <c r="B19" s="276" t="e">
        <f>'ЖН-ОН-1'!#REF!</f>
        <v>#REF!</v>
      </c>
      <c r="C19" s="277"/>
      <c r="D19" s="35" t="e">
        <f>'ЖН-ОН-1'!#REF!</f>
        <v>#REF!</v>
      </c>
      <c r="E19" s="11" t="e">
        <f>'ЖН-ОН-1'!#REF!+'ЖН-ОН-1'!#REF!</f>
        <v>#REF!</v>
      </c>
      <c r="F19" s="11" t="e">
        <f>'ЖН-ОН-1'!#REF!+'ЖН-ОН-1'!#REF!</f>
        <v>#REF!</v>
      </c>
      <c r="G19" s="11" t="e">
        <f aca="true" t="shared" si="6" ref="G19:G26">E19+F19</f>
        <v>#REF!</v>
      </c>
      <c r="H19" s="11" t="e">
        <f>'ЖН-ОН-2'!#REF!+'ЖН-ОН-2'!#REF!</f>
        <v>#REF!</v>
      </c>
      <c r="I19" s="11" t="e">
        <f>'ЖН-ОН-2'!#REF!+'ЖН-ОН-2'!#REF!</f>
        <v>#REF!</v>
      </c>
      <c r="J19" s="11" t="e">
        <f aca="true" t="shared" si="7" ref="J19:J26">H19+I19</f>
        <v>#REF!</v>
      </c>
      <c r="K19" s="11" t="e">
        <f aca="true" t="shared" si="8" ref="K19:K26">G19+J19</f>
        <v>#REF!</v>
      </c>
      <c r="L19" s="27" t="e">
        <f t="shared" si="3"/>
        <v>#REF!</v>
      </c>
      <c r="M19" s="27" t="e">
        <f t="shared" si="4"/>
        <v>#REF!</v>
      </c>
      <c r="N19" s="27" t="e">
        <f t="shared" si="5"/>
        <v>#REF!</v>
      </c>
      <c r="O19" s="278"/>
      <c r="P19" s="279"/>
      <c r="Q19" s="280"/>
    </row>
    <row r="20" spans="1:17" s="2" customFormat="1" ht="22.5" customHeight="1" hidden="1">
      <c r="A20" s="11">
        <v>20</v>
      </c>
      <c r="B20" s="276" t="e">
        <f>'ЖН-ОН-1'!#REF!</f>
        <v>#REF!</v>
      </c>
      <c r="C20" s="277"/>
      <c r="D20" s="13" t="e">
        <f>'ЖН-ОН-1'!#REF!</f>
        <v>#REF!</v>
      </c>
      <c r="E20" s="11" t="e">
        <f>'ЖН-ОН-1'!#REF!+'ЖН-ОН-1'!#REF!</f>
        <v>#REF!</v>
      </c>
      <c r="F20" s="11" t="e">
        <f>'ЖН-ОН-1'!#REF!+'ЖН-ОН-1'!#REF!</f>
        <v>#REF!</v>
      </c>
      <c r="G20" s="11" t="e">
        <f t="shared" si="6"/>
        <v>#REF!</v>
      </c>
      <c r="H20" s="11" t="e">
        <f>'ЖН-ОН-2'!#REF!+'ЖН-ОН-2'!#REF!</f>
        <v>#REF!</v>
      </c>
      <c r="I20" s="11" t="e">
        <f>'ЖН-ОН-2'!#REF!+'ЖН-ОН-2'!#REF!</f>
        <v>#REF!</v>
      </c>
      <c r="J20" s="11" t="e">
        <f t="shared" si="7"/>
        <v>#REF!</v>
      </c>
      <c r="K20" s="11" t="e">
        <f t="shared" si="8"/>
        <v>#REF!</v>
      </c>
      <c r="L20" s="27" t="e">
        <f t="shared" si="3"/>
        <v>#REF!</v>
      </c>
      <c r="M20" s="27" t="e">
        <f t="shared" si="4"/>
        <v>#REF!</v>
      </c>
      <c r="N20" s="27" t="e">
        <f t="shared" si="5"/>
        <v>#REF!</v>
      </c>
      <c r="O20" s="278"/>
      <c r="P20" s="279"/>
      <c r="Q20" s="280"/>
    </row>
    <row r="21" spans="1:17" s="2" customFormat="1" ht="22.5" customHeight="1" hidden="1">
      <c r="A21" s="11">
        <v>21</v>
      </c>
      <c r="B21" s="276" t="e">
        <f>'ЖН-ОН-1'!#REF!</f>
        <v>#REF!</v>
      </c>
      <c r="C21" s="277"/>
      <c r="D21" s="13" t="e">
        <f>'ЖН-ОН-1'!#REF!</f>
        <v>#REF!</v>
      </c>
      <c r="E21" s="11" t="e">
        <f>'ЖН-ОН-1'!#REF!+'ЖН-ОН-1'!#REF!</f>
        <v>#REF!</v>
      </c>
      <c r="F21" s="11" t="e">
        <f>'ЖН-ОН-1'!#REF!+'ЖН-ОН-1'!#REF!</f>
        <v>#REF!</v>
      </c>
      <c r="G21" s="11" t="e">
        <f t="shared" si="6"/>
        <v>#REF!</v>
      </c>
      <c r="H21" s="11" t="e">
        <f>'ЖН-ОН-2'!#REF!+'ЖН-ОН-2'!#REF!</f>
        <v>#REF!</v>
      </c>
      <c r="I21" s="11" t="e">
        <f>'ЖН-ОН-2'!#REF!+'ЖН-ОН-2'!#REF!</f>
        <v>#REF!</v>
      </c>
      <c r="J21" s="11" t="e">
        <f t="shared" si="7"/>
        <v>#REF!</v>
      </c>
      <c r="K21" s="11" t="e">
        <f t="shared" si="8"/>
        <v>#REF!</v>
      </c>
      <c r="L21" s="27" t="e">
        <f t="shared" si="3"/>
        <v>#REF!</v>
      </c>
      <c r="M21" s="27" t="e">
        <f t="shared" si="4"/>
        <v>#REF!</v>
      </c>
      <c r="N21" s="27" t="e">
        <f t="shared" si="5"/>
        <v>#REF!</v>
      </c>
      <c r="O21" s="278"/>
      <c r="P21" s="279"/>
      <c r="Q21" s="280"/>
    </row>
    <row r="22" spans="1:17" s="2" customFormat="1" ht="22.5" customHeight="1" hidden="1">
      <c r="A22" s="11">
        <v>22</v>
      </c>
      <c r="B22" s="276" t="e">
        <f>'ЖН-ОН-1'!#REF!</f>
        <v>#REF!</v>
      </c>
      <c r="C22" s="277"/>
      <c r="D22" s="13" t="e">
        <f>'ЖН-ОН-1'!#REF!</f>
        <v>#REF!</v>
      </c>
      <c r="E22" s="11" t="e">
        <f>'ЖН-ОН-1'!#REF!+'ЖН-ОН-1'!#REF!</f>
        <v>#REF!</v>
      </c>
      <c r="F22" s="11" t="e">
        <f>'ЖН-ОН-1'!#REF!+'ЖН-ОН-1'!#REF!</f>
        <v>#REF!</v>
      </c>
      <c r="G22" s="11" t="e">
        <f t="shared" si="6"/>
        <v>#REF!</v>
      </c>
      <c r="H22" s="11" t="e">
        <f>'ЖН-ОН-2'!#REF!+'ЖН-ОН-2'!#REF!</f>
        <v>#REF!</v>
      </c>
      <c r="I22" s="11" t="e">
        <f>'ЖН-ОН-2'!#REF!+'ЖН-ОН-2'!#REF!</f>
        <v>#REF!</v>
      </c>
      <c r="J22" s="11" t="e">
        <f t="shared" si="7"/>
        <v>#REF!</v>
      </c>
      <c r="K22" s="11" t="e">
        <f t="shared" si="8"/>
        <v>#REF!</v>
      </c>
      <c r="L22" s="27" t="e">
        <f t="shared" si="3"/>
        <v>#REF!</v>
      </c>
      <c r="M22" s="27" t="e">
        <f t="shared" si="4"/>
        <v>#REF!</v>
      </c>
      <c r="N22" s="27" t="e">
        <f t="shared" si="5"/>
        <v>#REF!</v>
      </c>
      <c r="O22" s="278"/>
      <c r="P22" s="279"/>
      <c r="Q22" s="280"/>
    </row>
    <row r="23" spans="1:17" s="2" customFormat="1" ht="22.5" customHeight="1" hidden="1">
      <c r="A23" s="11">
        <v>23</v>
      </c>
      <c r="B23" s="276" t="e">
        <f>'ЖН-ОН-1'!#REF!</f>
        <v>#REF!</v>
      </c>
      <c r="C23" s="277"/>
      <c r="D23" s="13" t="e">
        <f>'ЖН-ОН-1'!#REF!</f>
        <v>#REF!</v>
      </c>
      <c r="E23" s="11" t="e">
        <f>'ЖН-ОН-1'!#REF!+'ЖН-ОН-1'!#REF!</f>
        <v>#REF!</v>
      </c>
      <c r="F23" s="11" t="e">
        <f>'ЖН-ОН-1'!#REF!+'ЖН-ОН-1'!#REF!</f>
        <v>#REF!</v>
      </c>
      <c r="G23" s="11" t="e">
        <f t="shared" si="6"/>
        <v>#REF!</v>
      </c>
      <c r="H23" s="11" t="e">
        <f>'ЖН-ОН-2'!#REF!+'ЖН-ОН-2'!#REF!</f>
        <v>#REF!</v>
      </c>
      <c r="I23" s="11" t="e">
        <f>'ЖН-ОН-2'!#REF!+'ЖН-ОН-2'!#REF!</f>
        <v>#REF!</v>
      </c>
      <c r="J23" s="11" t="e">
        <f t="shared" si="7"/>
        <v>#REF!</v>
      </c>
      <c r="K23" s="11" t="e">
        <f t="shared" si="8"/>
        <v>#REF!</v>
      </c>
      <c r="L23" s="27" t="e">
        <f t="shared" si="3"/>
        <v>#REF!</v>
      </c>
      <c r="M23" s="27" t="e">
        <f t="shared" si="4"/>
        <v>#REF!</v>
      </c>
      <c r="N23" s="27" t="e">
        <f t="shared" si="5"/>
        <v>#REF!</v>
      </c>
      <c r="O23" s="278"/>
      <c r="P23" s="279"/>
      <c r="Q23" s="280"/>
    </row>
    <row r="24" spans="1:17" s="2" customFormat="1" ht="22.5" customHeight="1" hidden="1">
      <c r="A24" s="11">
        <v>24</v>
      </c>
      <c r="B24" s="276" t="e">
        <f>'ЖН-ОН-1'!#REF!</f>
        <v>#REF!</v>
      </c>
      <c r="C24" s="277"/>
      <c r="D24" s="13" t="e">
        <f>'ЖН-ОН-1'!#REF!</f>
        <v>#REF!</v>
      </c>
      <c r="E24" s="11" t="e">
        <f>'ЖН-ОН-1'!#REF!+'ЖН-ОН-1'!#REF!</f>
        <v>#REF!</v>
      </c>
      <c r="F24" s="11" t="e">
        <f>'ЖН-ОН-1'!#REF!+'ЖН-ОН-1'!#REF!</f>
        <v>#REF!</v>
      </c>
      <c r="G24" s="11" t="e">
        <f t="shared" si="6"/>
        <v>#REF!</v>
      </c>
      <c r="H24" s="11" t="e">
        <f>'ЖН-ОН-2'!#REF!+'ЖН-ОН-2'!#REF!</f>
        <v>#REF!</v>
      </c>
      <c r="I24" s="11" t="e">
        <f>'ЖН-ОН-2'!#REF!+'ЖН-ОН-2'!#REF!</f>
        <v>#REF!</v>
      </c>
      <c r="J24" s="11" t="e">
        <f t="shared" si="7"/>
        <v>#REF!</v>
      </c>
      <c r="K24" s="11" t="e">
        <f t="shared" si="8"/>
        <v>#REF!</v>
      </c>
      <c r="L24" s="27" t="e">
        <f t="shared" si="3"/>
        <v>#REF!</v>
      </c>
      <c r="M24" s="27" t="e">
        <f t="shared" si="4"/>
        <v>#REF!</v>
      </c>
      <c r="N24" s="27" t="e">
        <f t="shared" si="5"/>
        <v>#REF!</v>
      </c>
      <c r="O24" s="278"/>
      <c r="P24" s="279"/>
      <c r="Q24" s="280"/>
    </row>
    <row r="25" spans="1:17" s="2" customFormat="1" ht="22.5" customHeight="1" hidden="1">
      <c r="A25" s="11">
        <v>25</v>
      </c>
      <c r="B25" s="276" t="e">
        <f>'ЖН-ОН-1'!#REF!</f>
        <v>#REF!</v>
      </c>
      <c r="C25" s="277"/>
      <c r="D25" s="13" t="e">
        <f>'ЖН-ОН-1'!#REF!</f>
        <v>#REF!</v>
      </c>
      <c r="E25" s="11" t="e">
        <f>'ЖН-ОН-1'!#REF!+'ЖН-ОН-1'!#REF!</f>
        <v>#REF!</v>
      </c>
      <c r="F25" s="11" t="e">
        <f>'ЖН-ОН-1'!#REF!+'ЖН-ОН-1'!#REF!</f>
        <v>#REF!</v>
      </c>
      <c r="G25" s="11" t="e">
        <f t="shared" si="6"/>
        <v>#REF!</v>
      </c>
      <c r="H25" s="11" t="e">
        <f>'ЖН-ОН-2'!#REF!+'ЖН-ОН-2'!#REF!</f>
        <v>#REF!</v>
      </c>
      <c r="I25" s="11" t="e">
        <f>'ЖН-ОН-2'!#REF!+'ЖН-ОН-2'!#REF!</f>
        <v>#REF!</v>
      </c>
      <c r="J25" s="11" t="e">
        <f t="shared" si="7"/>
        <v>#REF!</v>
      </c>
      <c r="K25" s="11" t="e">
        <f t="shared" si="8"/>
        <v>#REF!</v>
      </c>
      <c r="L25" s="27" t="e">
        <f t="shared" si="3"/>
        <v>#REF!</v>
      </c>
      <c r="M25" s="27" t="e">
        <f t="shared" si="4"/>
        <v>#REF!</v>
      </c>
      <c r="N25" s="27" t="e">
        <f t="shared" si="5"/>
        <v>#REF!</v>
      </c>
      <c r="O25" s="278"/>
      <c r="P25" s="279"/>
      <c r="Q25" s="280"/>
    </row>
    <row r="26" spans="1:17" s="2" customFormat="1" ht="22.5" customHeight="1" hidden="1">
      <c r="A26" s="11">
        <v>26</v>
      </c>
      <c r="B26" s="276" t="e">
        <f>'ЖН-ОН-1'!#REF!</f>
        <v>#REF!</v>
      </c>
      <c r="C26" s="277"/>
      <c r="D26" s="13" t="e">
        <f>'ЖН-ОН-1'!#REF!</f>
        <v>#REF!</v>
      </c>
      <c r="E26" s="11" t="e">
        <f>'ЖН-ОН-1'!#REF!+'ЖН-ОН-1'!#REF!</f>
        <v>#REF!</v>
      </c>
      <c r="F26" s="11" t="e">
        <f>'ЖН-ОН-1'!#REF!+'ЖН-ОН-1'!#REF!</f>
        <v>#REF!</v>
      </c>
      <c r="G26" s="11" t="e">
        <f t="shared" si="6"/>
        <v>#REF!</v>
      </c>
      <c r="H26" s="11" t="e">
        <f>'ЖН-ОН-2'!#REF!+'ЖН-ОН-2'!#REF!</f>
        <v>#REF!</v>
      </c>
      <c r="I26" s="11" t="e">
        <f>'ЖН-ОН-2'!#REF!+'ЖН-ОН-2'!#REF!</f>
        <v>#REF!</v>
      </c>
      <c r="J26" s="11" t="e">
        <f t="shared" si="7"/>
        <v>#REF!</v>
      </c>
      <c r="K26" s="11" t="e">
        <f t="shared" si="8"/>
        <v>#REF!</v>
      </c>
      <c r="L26" s="27" t="e">
        <f t="shared" si="3"/>
        <v>#REF!</v>
      </c>
      <c r="M26" s="27" t="e">
        <f t="shared" si="4"/>
        <v>#REF!</v>
      </c>
      <c r="N26" s="27" t="e">
        <f t="shared" si="5"/>
        <v>#REF!</v>
      </c>
      <c r="O26" s="278"/>
      <c r="P26" s="279"/>
      <c r="Q26" s="280"/>
    </row>
    <row r="27" spans="1:17" ht="49.5" customHeight="1">
      <c r="A27" s="281" t="s">
        <v>14</v>
      </c>
      <c r="B27" s="281"/>
      <c r="C27" s="281"/>
      <c r="D27" s="5"/>
      <c r="E27" s="6"/>
      <c r="F27" s="7"/>
      <c r="G27" s="7"/>
      <c r="H27" s="7"/>
      <c r="I27" s="6"/>
      <c r="J27" s="6"/>
      <c r="K27" s="8"/>
      <c r="L27" s="8"/>
      <c r="M27" s="6"/>
      <c r="N27" s="6"/>
      <c r="O27" s="282"/>
      <c r="P27" s="282"/>
      <c r="Q27" s="282"/>
    </row>
    <row r="28" spans="1:3" ht="39.75" customHeight="1">
      <c r="A28" s="238"/>
      <c r="B28" s="238"/>
      <c r="C28" s="238"/>
    </row>
    <row r="29" spans="1:17" ht="18.75">
      <c r="A29" s="19"/>
      <c r="B29" s="19"/>
      <c r="C29" s="20" t="s">
        <v>15</v>
      </c>
      <c r="D29" s="40">
        <f>M!G22</f>
        <v>6</v>
      </c>
      <c r="E29" s="61"/>
      <c r="F29" s="61"/>
      <c r="G29" s="22" t="s">
        <v>79</v>
      </c>
      <c r="H29" s="22"/>
      <c r="I29" s="22"/>
      <c r="J29" s="22"/>
      <c r="K29" s="14"/>
      <c r="L29" s="14"/>
      <c r="M29" s="14"/>
      <c r="N29" s="23"/>
      <c r="O29" s="14"/>
      <c r="P29" s="14"/>
      <c r="Q29" s="14"/>
    </row>
    <row r="30" spans="1:17" ht="18.75">
      <c r="A30" s="19"/>
      <c r="B30" s="19"/>
      <c r="C30" s="20"/>
      <c r="D30" s="47"/>
      <c r="E30" s="22"/>
      <c r="F30" s="22"/>
      <c r="G30" s="22"/>
      <c r="H30" s="22"/>
      <c r="I30" s="14"/>
      <c r="J30" s="14"/>
      <c r="K30" s="22"/>
      <c r="L30" s="22"/>
      <c r="M30" s="14"/>
      <c r="N30" s="23"/>
      <c r="O30" s="14"/>
      <c r="P30" s="14"/>
      <c r="Q30" s="14"/>
    </row>
    <row r="31" spans="1:17" ht="28.5" customHeight="1">
      <c r="A31" s="14"/>
      <c r="B31" s="14"/>
      <c r="C31" s="23"/>
      <c r="D31" s="242" t="s">
        <v>16</v>
      </c>
      <c r="E31" s="242"/>
      <c r="F31" s="242"/>
      <c r="G31" s="242"/>
      <c r="H31" s="22"/>
      <c r="I31" s="21"/>
      <c r="J31" s="21"/>
      <c r="K31" s="231" t="s">
        <v>17</v>
      </c>
      <c r="L31" s="231"/>
      <c r="M31" s="21"/>
      <c r="N31" s="21"/>
      <c r="O31" s="14"/>
      <c r="P31" s="14"/>
      <c r="Q31" s="14"/>
    </row>
    <row r="32" spans="1:17" ht="18.75">
      <c r="A32" s="241"/>
      <c r="B32" s="241"/>
      <c r="C32" s="24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8.75">
      <c r="A33" s="23" t="s">
        <v>80</v>
      </c>
      <c r="B33" s="23"/>
      <c r="C33" s="23"/>
      <c r="D33" s="240" t="str">
        <f>M!F22</f>
        <v>О.Кучаров</v>
      </c>
      <c r="E33" s="240"/>
      <c r="F33" s="240"/>
      <c r="G33" s="240"/>
      <c r="H33" s="61"/>
      <c r="I33" s="61"/>
      <c r="J33" s="61"/>
      <c r="K33" s="22" t="s">
        <v>18</v>
      </c>
      <c r="L33" s="22"/>
      <c r="M33" s="236"/>
      <c r="N33" s="236"/>
      <c r="O33" s="63" t="str">
        <f>M!G18</f>
        <v>У.Сангирова</v>
      </c>
      <c r="P33" s="62"/>
      <c r="Q33" s="62"/>
    </row>
    <row r="34" spans="1:17" ht="18.75">
      <c r="A34" s="239" t="s">
        <v>19</v>
      </c>
      <c r="B34" s="239"/>
      <c r="C34" s="25" t="s">
        <v>1</v>
      </c>
      <c r="D34" s="233" t="s">
        <v>20</v>
      </c>
      <c r="E34" s="233"/>
      <c r="F34" s="233"/>
      <c r="G34" s="233"/>
      <c r="H34" s="61"/>
      <c r="I34" s="26"/>
      <c r="J34" s="26"/>
      <c r="K34" s="14"/>
      <c r="L34" s="14"/>
      <c r="M34" s="233" t="s">
        <v>21</v>
      </c>
      <c r="N34" s="233"/>
      <c r="O34" s="257" t="s">
        <v>20</v>
      </c>
      <c r="P34" s="257"/>
      <c r="Q34" s="257"/>
    </row>
  </sheetData>
  <sheetProtection/>
  <mergeCells count="60">
    <mergeCell ref="D33:G33"/>
    <mergeCell ref="M33:N33"/>
    <mergeCell ref="A34:B34"/>
    <mergeCell ref="D34:G34"/>
    <mergeCell ref="M34:N34"/>
    <mergeCell ref="O34:Q34"/>
    <mergeCell ref="A27:C27"/>
    <mergeCell ref="O27:Q27"/>
    <mergeCell ref="A28:C28"/>
    <mergeCell ref="D31:G31"/>
    <mergeCell ref="K31:L31"/>
    <mergeCell ref="A32:C32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view="pageLayout" zoomScaleSheetLayoutView="100" workbookViewId="0" topLeftCell="A13">
      <selection activeCell="A19" sqref="A19:IV30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00390625" style="1" customWidth="1"/>
    <col min="5" max="6" width="4.7109375" style="1" customWidth="1"/>
    <col min="7" max="7" width="6.421875" style="1" customWidth="1"/>
    <col min="8" max="8" width="4.7109375" style="1" customWidth="1"/>
    <col min="9" max="9" width="4.28125" style="1" customWidth="1"/>
    <col min="10" max="10" width="5.57421875" style="1" customWidth="1"/>
    <col min="11" max="11" width="4.7109375" style="1" customWidth="1"/>
    <col min="12" max="12" width="10.00390625" style="1" customWidth="1"/>
    <col min="13" max="13" width="9.00390625" style="1" customWidth="1"/>
    <col min="14" max="14" width="6.57421875" style="1" customWidth="1"/>
    <col min="15" max="15" width="6.00390625" style="1" customWidth="1"/>
    <col min="16" max="16" width="9.00390625" style="1" customWidth="1"/>
    <col min="17" max="17" width="1.421875" style="1" customWidth="1"/>
  </cols>
  <sheetData>
    <row r="1" spans="1:17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3" t="str">
        <f>M!C6</f>
        <v>12-шакл</v>
      </c>
      <c r="P1" s="253"/>
      <c r="Q1" s="253"/>
    </row>
    <row r="2" spans="1:17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22</v>
      </c>
      <c r="K4" s="46">
        <f>M!C1</f>
        <v>18</v>
      </c>
      <c r="L4" s="29">
        <v>307</v>
      </c>
      <c r="M4" s="16"/>
      <c r="N4" s="16"/>
      <c r="O4" s="16"/>
      <c r="P4" s="16"/>
      <c r="Q4" s="16"/>
    </row>
    <row r="5" spans="1:17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283" t="str">
        <f>M!C2</f>
        <v>Баҳорги</v>
      </c>
      <c r="J5" s="283"/>
      <c r="K5" s="284" t="s">
        <v>24</v>
      </c>
      <c r="L5" s="284"/>
      <c r="M5" s="284"/>
      <c r="N5" s="284"/>
      <c r="O5" s="284"/>
      <c r="P5" s="284"/>
      <c r="Q5" s="284"/>
    </row>
    <row r="6" spans="1:17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5.75" customHeight="1">
      <c r="A7" s="15"/>
      <c r="B7" s="15"/>
      <c r="C7" s="17"/>
      <c r="D7" s="28">
        <f>M!C3</f>
        <v>3</v>
      </c>
      <c r="E7" s="285" t="s">
        <v>6</v>
      </c>
      <c r="F7" s="285"/>
      <c r="G7" s="28">
        <f>M!C4</f>
        <v>304</v>
      </c>
      <c r="H7" s="285" t="s">
        <v>23</v>
      </c>
      <c r="I7" s="285"/>
      <c r="J7" s="28">
        <f>M!C5</f>
        <v>6</v>
      </c>
      <c r="K7" s="285" t="s">
        <v>7</v>
      </c>
      <c r="L7" s="285"/>
      <c r="M7" s="17"/>
      <c r="N7" s="17"/>
      <c r="O7" s="17"/>
      <c r="P7" s="17"/>
      <c r="Q7" s="17"/>
    </row>
    <row r="8" spans="1:17" ht="15.75" customHeight="1">
      <c r="A8" s="248" t="s">
        <v>38</v>
      </c>
      <c r="B8" s="248"/>
      <c r="C8" s="286" t="str">
        <f>'ЖН-ОН-1'!P4</f>
        <v>Инглиз тили</v>
      </c>
      <c r="D8" s="286"/>
      <c r="E8" s="286"/>
      <c r="F8" s="287" t="s">
        <v>50</v>
      </c>
      <c r="G8" s="287"/>
      <c r="H8" s="287"/>
      <c r="I8" s="288"/>
      <c r="J8" s="288"/>
      <c r="K8" s="288"/>
      <c r="L8" s="287" t="s">
        <v>49</v>
      </c>
      <c r="M8" s="287"/>
      <c r="N8" s="287"/>
      <c r="O8" s="288"/>
      <c r="P8" s="288"/>
      <c r="Q8" s="288"/>
    </row>
    <row r="9" spans="1:17" ht="18.75" customHeight="1">
      <c r="A9" s="18" t="s">
        <v>25</v>
      </c>
      <c r="B9" s="18"/>
      <c r="C9" s="289" t="s">
        <v>26</v>
      </c>
      <c r="D9" s="289"/>
      <c r="E9" s="289"/>
      <c r="F9" s="289"/>
      <c r="G9" s="30"/>
      <c r="H9" s="289" t="s">
        <v>45</v>
      </c>
      <c r="I9" s="289"/>
      <c r="J9" s="289"/>
      <c r="K9" s="289"/>
      <c r="L9" s="37"/>
      <c r="M9" s="256"/>
      <c r="N9" s="256"/>
      <c r="O9" s="256"/>
      <c r="P9" s="290"/>
      <c r="Q9" s="290"/>
    </row>
    <row r="10" spans="1:17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267" t="s">
        <v>0</v>
      </c>
      <c r="B11" s="268" t="s">
        <v>39</v>
      </c>
      <c r="C11" s="269"/>
      <c r="D11" s="291" t="s">
        <v>8</v>
      </c>
      <c r="E11" s="274" t="s">
        <v>9</v>
      </c>
      <c r="F11" s="274"/>
      <c r="G11" s="274"/>
      <c r="H11" s="274"/>
      <c r="I11" s="274"/>
      <c r="J11" s="274"/>
      <c r="K11" s="274"/>
      <c r="L11" s="275" t="s">
        <v>10</v>
      </c>
      <c r="M11" s="275" t="s">
        <v>11</v>
      </c>
      <c r="N11" s="275" t="s">
        <v>12</v>
      </c>
      <c r="O11" s="274" t="s">
        <v>13</v>
      </c>
      <c r="P11" s="274"/>
      <c r="Q11" s="274"/>
    </row>
    <row r="12" spans="1:17" ht="71.25" customHeight="1">
      <c r="A12" s="267"/>
      <c r="B12" s="270"/>
      <c r="C12" s="271"/>
      <c r="D12" s="292"/>
      <c r="E12" s="9" t="s">
        <v>2</v>
      </c>
      <c r="F12" s="9" t="s">
        <v>3</v>
      </c>
      <c r="G12" s="9" t="s">
        <v>64</v>
      </c>
      <c r="H12" s="9" t="s">
        <v>73</v>
      </c>
      <c r="I12" s="9" t="s">
        <v>74</v>
      </c>
      <c r="J12" s="9" t="s">
        <v>57</v>
      </c>
      <c r="K12" s="9" t="s">
        <v>60</v>
      </c>
      <c r="L12" s="275"/>
      <c r="M12" s="275"/>
      <c r="N12" s="275"/>
      <c r="O12" s="274"/>
      <c r="P12" s="274"/>
      <c r="Q12" s="274"/>
    </row>
    <row r="13" spans="1:17" s="2" customFormat="1" ht="27.75" customHeight="1">
      <c r="A13" s="32">
        <v>1</v>
      </c>
      <c r="B13" s="293" t="str">
        <f>'ЖН-ОН-1'!B8</f>
        <v>Дадаходжаев Борисхон Баходир ўғли</v>
      </c>
      <c r="C13" s="294"/>
      <c r="D13" s="33" t="str">
        <f>'ЖН-ОН-1'!C8</f>
        <v>B-15-013</v>
      </c>
      <c r="E13" s="32"/>
      <c r="F13" s="32"/>
      <c r="G13" s="32"/>
      <c r="H13" s="32"/>
      <c r="I13" s="32"/>
      <c r="J13" s="32"/>
      <c r="K13" s="32"/>
      <c r="L13" s="34"/>
      <c r="M13" s="34"/>
      <c r="N13" s="34"/>
      <c r="O13" s="295"/>
      <c r="P13" s="296"/>
      <c r="Q13" s="297"/>
    </row>
    <row r="14" spans="1:17" s="2" customFormat="1" ht="27.75" customHeight="1">
      <c r="A14" s="32">
        <v>2</v>
      </c>
      <c r="B14" s="293" t="str">
        <f>'ЖН-ОН-1'!B9</f>
        <v>Каримова Гули Рустам қизи</v>
      </c>
      <c r="C14" s="294"/>
      <c r="D14" s="33" t="str">
        <f>'ЖН-ОН-1'!C9</f>
        <v>К-15-066</v>
      </c>
      <c r="E14" s="32"/>
      <c r="F14" s="32"/>
      <c r="G14" s="32"/>
      <c r="H14" s="32"/>
      <c r="I14" s="32"/>
      <c r="J14" s="32"/>
      <c r="K14" s="32"/>
      <c r="L14" s="34"/>
      <c r="M14" s="34"/>
      <c r="N14" s="34"/>
      <c r="O14" s="295"/>
      <c r="P14" s="296"/>
      <c r="Q14" s="297"/>
    </row>
    <row r="15" spans="1:17" s="2" customFormat="1" ht="27.75" customHeight="1">
      <c r="A15" s="32">
        <v>3</v>
      </c>
      <c r="B15" s="293" t="str">
        <f>'ЖН-ОН-1'!B10</f>
        <v>Нам Надежда Иосифовна</v>
      </c>
      <c r="C15" s="294"/>
      <c r="D15" s="33" t="str">
        <f>'ЖН-ОН-1'!C10</f>
        <v>К-15-048</v>
      </c>
      <c r="E15" s="32"/>
      <c r="F15" s="32"/>
      <c r="G15" s="32"/>
      <c r="H15" s="32"/>
      <c r="I15" s="32"/>
      <c r="J15" s="32"/>
      <c r="K15" s="32"/>
      <c r="L15" s="34"/>
      <c r="M15" s="34"/>
      <c r="N15" s="34"/>
      <c r="O15" s="295"/>
      <c r="P15" s="296"/>
      <c r="Q15" s="297"/>
    </row>
    <row r="16" spans="1:17" s="2" customFormat="1" ht="27.75" customHeight="1">
      <c r="A16" s="32">
        <v>4</v>
      </c>
      <c r="B16" s="293" t="str">
        <f>'ЖН-ОН-1'!B11</f>
        <v>Отабоев Нодирбек Ойбек ўғли</v>
      </c>
      <c r="C16" s="294"/>
      <c r="D16" s="33" t="str">
        <f>'ЖН-ОН-1'!C11</f>
        <v>К-15-049</v>
      </c>
      <c r="E16" s="32"/>
      <c r="F16" s="32"/>
      <c r="G16" s="32"/>
      <c r="H16" s="32"/>
      <c r="I16" s="32"/>
      <c r="J16" s="32"/>
      <c r="K16" s="32"/>
      <c r="L16" s="34"/>
      <c r="M16" s="34"/>
      <c r="N16" s="34"/>
      <c r="O16" s="295"/>
      <c r="P16" s="296"/>
      <c r="Q16" s="297"/>
    </row>
    <row r="17" spans="1:17" s="2" customFormat="1" ht="27.75" customHeight="1">
      <c r="A17" s="32">
        <v>5</v>
      </c>
      <c r="B17" s="293" t="str">
        <f>'ЖН-ОН-1'!B12</f>
        <v>Сотволдиева Жамила Абдурасулзода</v>
      </c>
      <c r="C17" s="294"/>
      <c r="D17" s="35" t="str">
        <f>'ЖН-ОН-1'!C12</f>
        <v>К-15-047</v>
      </c>
      <c r="E17" s="32"/>
      <c r="F17" s="32"/>
      <c r="G17" s="32"/>
      <c r="H17" s="32"/>
      <c r="I17" s="32"/>
      <c r="J17" s="32"/>
      <c r="K17" s="32"/>
      <c r="L17" s="34"/>
      <c r="M17" s="34"/>
      <c r="N17" s="34"/>
      <c r="O17" s="295"/>
      <c r="P17" s="296"/>
      <c r="Q17" s="297"/>
    </row>
    <row r="18" spans="1:17" s="2" customFormat="1" ht="27.75" customHeight="1">
      <c r="A18" s="32">
        <v>6</v>
      </c>
      <c r="B18" s="293" t="str">
        <f>'ЖН-ОН-1'!B13</f>
        <v>Хаджиев Жамшид Рустамович</v>
      </c>
      <c r="C18" s="294"/>
      <c r="D18" s="35" t="str">
        <f>'ЖН-ОН-1'!C13</f>
        <v>К-15-046</v>
      </c>
      <c r="E18" s="32"/>
      <c r="F18" s="32"/>
      <c r="G18" s="32"/>
      <c r="H18" s="32"/>
      <c r="I18" s="32"/>
      <c r="J18" s="32"/>
      <c r="K18" s="32"/>
      <c r="L18" s="34"/>
      <c r="M18" s="34"/>
      <c r="N18" s="34"/>
      <c r="O18" s="295"/>
      <c r="P18" s="296"/>
      <c r="Q18" s="297"/>
    </row>
    <row r="19" spans="1:17" s="2" customFormat="1" ht="22.5" customHeight="1" hidden="1">
      <c r="A19" s="32">
        <v>19</v>
      </c>
      <c r="B19" s="298" t="e">
        <f>'ЖН-ОН-1'!#REF!</f>
        <v>#REF!</v>
      </c>
      <c r="C19" s="299"/>
      <c r="D19" s="35" t="e">
        <f>'ЖН-ОН-1'!#REF!</f>
        <v>#REF!</v>
      </c>
      <c r="E19" s="32" t="e">
        <f>'ЖН-ОН-1'!#REF!+'ЖН-ОН-1'!#REF!</f>
        <v>#REF!</v>
      </c>
      <c r="F19" s="32" t="e">
        <f>'ЖН-ОН-1'!#REF!+'ЖН-ОН-1'!#REF!</f>
        <v>#REF!</v>
      </c>
      <c r="G19" s="32" t="e">
        <f aca="true" t="shared" si="0" ref="G19:G26">E19+F19</f>
        <v>#REF!</v>
      </c>
      <c r="H19" s="32" t="e">
        <f>'ЖН-ОН-2'!#REF!+'ЖН-ОН-2'!#REF!</f>
        <v>#REF!</v>
      </c>
      <c r="I19" s="32" t="e">
        <f>'ЖН-ОН-2'!#REF!+'ЖН-ОН-2'!#REF!</f>
        <v>#REF!</v>
      </c>
      <c r="J19" s="32" t="e">
        <f aca="true" t="shared" si="1" ref="J19:J26">H19+I19</f>
        <v>#REF!</v>
      </c>
      <c r="K19" s="32" t="e">
        <f aca="true" t="shared" si="2" ref="K19:K26">G19+J19</f>
        <v>#REF!</v>
      </c>
      <c r="L19" s="34" t="e">
        <f aca="true" t="shared" si="3" ref="L19:L26">IF(OR(E19&lt;11,F19&lt;11,H19&lt;11,I19&lt;6),"-","")</f>
        <v>#REF!</v>
      </c>
      <c r="M19" s="34" t="e">
        <f aca="true" t="shared" si="4" ref="M19:M26">IF(L19="-",K19,"")</f>
        <v>#REF!</v>
      </c>
      <c r="N19" s="34" t="e">
        <f aca="true" t="shared" si="5" ref="N19:N26">IF(L19="-","-","")</f>
        <v>#REF!</v>
      </c>
      <c r="O19" s="295"/>
      <c r="P19" s="296"/>
      <c r="Q19" s="297"/>
    </row>
    <row r="20" spans="1:17" s="2" customFormat="1" ht="22.5" customHeight="1" hidden="1">
      <c r="A20" s="11">
        <v>20</v>
      </c>
      <c r="B20" s="300" t="e">
        <f>'ЖН-ОН-1'!#REF!</f>
        <v>#REF!</v>
      </c>
      <c r="C20" s="301"/>
      <c r="D20" s="13" t="e">
        <f>'ЖН-ОН-1'!#REF!</f>
        <v>#REF!</v>
      </c>
      <c r="E20" s="11" t="e">
        <f>'ЖН-ОН-1'!#REF!+'ЖН-ОН-1'!#REF!</f>
        <v>#REF!</v>
      </c>
      <c r="F20" s="11" t="e">
        <f>'ЖН-ОН-1'!#REF!+'ЖН-ОН-1'!#REF!</f>
        <v>#REF!</v>
      </c>
      <c r="G20" s="11" t="e">
        <f t="shared" si="0"/>
        <v>#REF!</v>
      </c>
      <c r="H20" s="11" t="e">
        <f>'ЖН-ОН-2'!#REF!+'ЖН-ОН-2'!#REF!</f>
        <v>#REF!</v>
      </c>
      <c r="I20" s="11" t="e">
        <f>'ЖН-ОН-2'!#REF!+'ЖН-ОН-2'!#REF!</f>
        <v>#REF!</v>
      </c>
      <c r="J20" s="11" t="e">
        <f t="shared" si="1"/>
        <v>#REF!</v>
      </c>
      <c r="K20" s="11" t="e">
        <f t="shared" si="2"/>
        <v>#REF!</v>
      </c>
      <c r="L20" s="27" t="e">
        <f t="shared" si="3"/>
        <v>#REF!</v>
      </c>
      <c r="M20" s="27" t="e">
        <f t="shared" si="4"/>
        <v>#REF!</v>
      </c>
      <c r="N20" s="27" t="e">
        <f t="shared" si="5"/>
        <v>#REF!</v>
      </c>
      <c r="O20" s="278"/>
      <c r="P20" s="279"/>
      <c r="Q20" s="280"/>
    </row>
    <row r="21" spans="1:17" s="2" customFormat="1" ht="22.5" customHeight="1" hidden="1">
      <c r="A21" s="11">
        <v>21</v>
      </c>
      <c r="B21" s="300" t="e">
        <f>'ЖН-ОН-1'!#REF!</f>
        <v>#REF!</v>
      </c>
      <c r="C21" s="301"/>
      <c r="D21" s="13" t="e">
        <f>'ЖН-ОН-1'!#REF!</f>
        <v>#REF!</v>
      </c>
      <c r="E21" s="11" t="e">
        <f>'ЖН-ОН-1'!#REF!+'ЖН-ОН-1'!#REF!</f>
        <v>#REF!</v>
      </c>
      <c r="F21" s="11" t="e">
        <f>'ЖН-ОН-1'!#REF!+'ЖН-ОН-1'!#REF!</f>
        <v>#REF!</v>
      </c>
      <c r="G21" s="11" t="e">
        <f t="shared" si="0"/>
        <v>#REF!</v>
      </c>
      <c r="H21" s="11" t="e">
        <f>'ЖН-ОН-2'!#REF!+'ЖН-ОН-2'!#REF!</f>
        <v>#REF!</v>
      </c>
      <c r="I21" s="11" t="e">
        <f>'ЖН-ОН-2'!#REF!+'ЖН-ОН-2'!#REF!</f>
        <v>#REF!</v>
      </c>
      <c r="J21" s="11" t="e">
        <f t="shared" si="1"/>
        <v>#REF!</v>
      </c>
      <c r="K21" s="11" t="e">
        <f t="shared" si="2"/>
        <v>#REF!</v>
      </c>
      <c r="L21" s="27" t="e">
        <f t="shared" si="3"/>
        <v>#REF!</v>
      </c>
      <c r="M21" s="27" t="e">
        <f t="shared" si="4"/>
        <v>#REF!</v>
      </c>
      <c r="N21" s="27" t="e">
        <f t="shared" si="5"/>
        <v>#REF!</v>
      </c>
      <c r="O21" s="278"/>
      <c r="P21" s="279"/>
      <c r="Q21" s="280"/>
    </row>
    <row r="22" spans="1:17" s="2" customFormat="1" ht="22.5" customHeight="1" hidden="1">
      <c r="A22" s="11">
        <v>22</v>
      </c>
      <c r="B22" s="300" t="e">
        <f>'ЖН-ОН-1'!#REF!</f>
        <v>#REF!</v>
      </c>
      <c r="C22" s="301"/>
      <c r="D22" s="13" t="e">
        <f>'ЖН-ОН-1'!#REF!</f>
        <v>#REF!</v>
      </c>
      <c r="E22" s="11" t="e">
        <f>'ЖН-ОН-1'!#REF!+'ЖН-ОН-1'!#REF!</f>
        <v>#REF!</v>
      </c>
      <c r="F22" s="11" t="e">
        <f>'ЖН-ОН-1'!#REF!+'ЖН-ОН-1'!#REF!</f>
        <v>#REF!</v>
      </c>
      <c r="G22" s="11" t="e">
        <f t="shared" si="0"/>
        <v>#REF!</v>
      </c>
      <c r="H22" s="11" t="e">
        <f>'ЖН-ОН-2'!#REF!+'ЖН-ОН-2'!#REF!</f>
        <v>#REF!</v>
      </c>
      <c r="I22" s="11" t="e">
        <f>'ЖН-ОН-2'!#REF!+'ЖН-ОН-2'!#REF!</f>
        <v>#REF!</v>
      </c>
      <c r="J22" s="11" t="e">
        <f t="shared" si="1"/>
        <v>#REF!</v>
      </c>
      <c r="K22" s="11" t="e">
        <f t="shared" si="2"/>
        <v>#REF!</v>
      </c>
      <c r="L22" s="27" t="e">
        <f t="shared" si="3"/>
        <v>#REF!</v>
      </c>
      <c r="M22" s="27" t="e">
        <f t="shared" si="4"/>
        <v>#REF!</v>
      </c>
      <c r="N22" s="27" t="e">
        <f t="shared" si="5"/>
        <v>#REF!</v>
      </c>
      <c r="O22" s="278"/>
      <c r="P22" s="279"/>
      <c r="Q22" s="280"/>
    </row>
    <row r="23" spans="1:17" s="2" customFormat="1" ht="22.5" customHeight="1" hidden="1">
      <c r="A23" s="11">
        <v>23</v>
      </c>
      <c r="B23" s="300" t="e">
        <f>'ЖН-ОН-1'!#REF!</f>
        <v>#REF!</v>
      </c>
      <c r="C23" s="301"/>
      <c r="D23" s="13" t="e">
        <f>'ЖН-ОН-1'!#REF!</f>
        <v>#REF!</v>
      </c>
      <c r="E23" s="11" t="e">
        <f>'ЖН-ОН-1'!#REF!+'ЖН-ОН-1'!#REF!</f>
        <v>#REF!</v>
      </c>
      <c r="F23" s="11" t="e">
        <f>'ЖН-ОН-1'!#REF!+'ЖН-ОН-1'!#REF!</f>
        <v>#REF!</v>
      </c>
      <c r="G23" s="11" t="e">
        <f t="shared" si="0"/>
        <v>#REF!</v>
      </c>
      <c r="H23" s="11" t="e">
        <f>'ЖН-ОН-2'!#REF!+'ЖН-ОН-2'!#REF!</f>
        <v>#REF!</v>
      </c>
      <c r="I23" s="11" t="e">
        <f>'ЖН-ОН-2'!#REF!+'ЖН-ОН-2'!#REF!</f>
        <v>#REF!</v>
      </c>
      <c r="J23" s="11" t="e">
        <f t="shared" si="1"/>
        <v>#REF!</v>
      </c>
      <c r="K23" s="11" t="e">
        <f t="shared" si="2"/>
        <v>#REF!</v>
      </c>
      <c r="L23" s="27" t="e">
        <f t="shared" si="3"/>
        <v>#REF!</v>
      </c>
      <c r="M23" s="27" t="e">
        <f t="shared" si="4"/>
        <v>#REF!</v>
      </c>
      <c r="N23" s="27" t="e">
        <f t="shared" si="5"/>
        <v>#REF!</v>
      </c>
      <c r="O23" s="278"/>
      <c r="P23" s="279"/>
      <c r="Q23" s="280"/>
    </row>
    <row r="24" spans="1:17" s="2" customFormat="1" ht="22.5" customHeight="1" hidden="1">
      <c r="A24" s="11">
        <v>24</v>
      </c>
      <c r="B24" s="300" t="e">
        <f>'ЖН-ОН-1'!#REF!</f>
        <v>#REF!</v>
      </c>
      <c r="C24" s="301"/>
      <c r="D24" s="13" t="e">
        <f>'ЖН-ОН-1'!#REF!</f>
        <v>#REF!</v>
      </c>
      <c r="E24" s="11" t="e">
        <f>'ЖН-ОН-1'!#REF!+'ЖН-ОН-1'!#REF!</f>
        <v>#REF!</v>
      </c>
      <c r="F24" s="11" t="e">
        <f>'ЖН-ОН-1'!#REF!+'ЖН-ОН-1'!#REF!</f>
        <v>#REF!</v>
      </c>
      <c r="G24" s="11" t="e">
        <f t="shared" si="0"/>
        <v>#REF!</v>
      </c>
      <c r="H24" s="11" t="e">
        <f>'ЖН-ОН-2'!#REF!+'ЖН-ОН-2'!#REF!</f>
        <v>#REF!</v>
      </c>
      <c r="I24" s="11" t="e">
        <f>'ЖН-ОН-2'!#REF!+'ЖН-ОН-2'!#REF!</f>
        <v>#REF!</v>
      </c>
      <c r="J24" s="11" t="e">
        <f t="shared" si="1"/>
        <v>#REF!</v>
      </c>
      <c r="K24" s="11" t="e">
        <f t="shared" si="2"/>
        <v>#REF!</v>
      </c>
      <c r="L24" s="27" t="e">
        <f t="shared" si="3"/>
        <v>#REF!</v>
      </c>
      <c r="M24" s="27" t="e">
        <f t="shared" si="4"/>
        <v>#REF!</v>
      </c>
      <c r="N24" s="27" t="e">
        <f t="shared" si="5"/>
        <v>#REF!</v>
      </c>
      <c r="O24" s="278"/>
      <c r="P24" s="279"/>
      <c r="Q24" s="280"/>
    </row>
    <row r="25" spans="1:17" s="2" customFormat="1" ht="22.5" customHeight="1" hidden="1">
      <c r="A25" s="11">
        <v>25</v>
      </c>
      <c r="B25" s="300" t="e">
        <f>'ЖН-ОН-1'!#REF!</f>
        <v>#REF!</v>
      </c>
      <c r="C25" s="301"/>
      <c r="D25" s="13" t="e">
        <f>'ЖН-ОН-1'!#REF!</f>
        <v>#REF!</v>
      </c>
      <c r="E25" s="11" t="e">
        <f>'ЖН-ОН-1'!#REF!+'ЖН-ОН-1'!#REF!</f>
        <v>#REF!</v>
      </c>
      <c r="F25" s="11" t="e">
        <f>'ЖН-ОН-1'!#REF!+'ЖН-ОН-1'!#REF!</f>
        <v>#REF!</v>
      </c>
      <c r="G25" s="11" t="e">
        <f t="shared" si="0"/>
        <v>#REF!</v>
      </c>
      <c r="H25" s="11" t="e">
        <f>'ЖН-ОН-2'!#REF!+'ЖН-ОН-2'!#REF!</f>
        <v>#REF!</v>
      </c>
      <c r="I25" s="11" t="e">
        <f>'ЖН-ОН-2'!#REF!+'ЖН-ОН-2'!#REF!</f>
        <v>#REF!</v>
      </c>
      <c r="J25" s="11" t="e">
        <f t="shared" si="1"/>
        <v>#REF!</v>
      </c>
      <c r="K25" s="11" t="e">
        <f t="shared" si="2"/>
        <v>#REF!</v>
      </c>
      <c r="L25" s="27" t="e">
        <f t="shared" si="3"/>
        <v>#REF!</v>
      </c>
      <c r="M25" s="27" t="e">
        <f t="shared" si="4"/>
        <v>#REF!</v>
      </c>
      <c r="N25" s="27" t="e">
        <f t="shared" si="5"/>
        <v>#REF!</v>
      </c>
      <c r="O25" s="278"/>
      <c r="P25" s="279"/>
      <c r="Q25" s="280"/>
    </row>
    <row r="26" spans="1:17" s="2" customFormat="1" ht="22.5" customHeight="1" hidden="1">
      <c r="A26" s="11">
        <v>26</v>
      </c>
      <c r="B26" s="300" t="e">
        <f>'ЖН-ОН-1'!#REF!</f>
        <v>#REF!</v>
      </c>
      <c r="C26" s="301"/>
      <c r="D26" s="13" t="e">
        <f>'ЖН-ОН-1'!#REF!</f>
        <v>#REF!</v>
      </c>
      <c r="E26" s="11" t="e">
        <f>'ЖН-ОН-1'!#REF!+'ЖН-ОН-1'!#REF!</f>
        <v>#REF!</v>
      </c>
      <c r="F26" s="11" t="e">
        <f>'ЖН-ОН-1'!#REF!+'ЖН-ОН-1'!#REF!</f>
        <v>#REF!</v>
      </c>
      <c r="G26" s="11" t="e">
        <f t="shared" si="0"/>
        <v>#REF!</v>
      </c>
      <c r="H26" s="11" t="e">
        <f>'ЖН-ОН-2'!#REF!+'ЖН-ОН-2'!#REF!</f>
        <v>#REF!</v>
      </c>
      <c r="I26" s="11" t="e">
        <f>'ЖН-ОН-2'!#REF!+'ЖН-ОН-2'!#REF!</f>
        <v>#REF!</v>
      </c>
      <c r="J26" s="11" t="e">
        <f t="shared" si="1"/>
        <v>#REF!</v>
      </c>
      <c r="K26" s="11" t="e">
        <f t="shared" si="2"/>
        <v>#REF!</v>
      </c>
      <c r="L26" s="27" t="e">
        <f t="shared" si="3"/>
        <v>#REF!</v>
      </c>
      <c r="M26" s="27" t="e">
        <f t="shared" si="4"/>
        <v>#REF!</v>
      </c>
      <c r="N26" s="27" t="e">
        <f t="shared" si="5"/>
        <v>#REF!</v>
      </c>
      <c r="O26" s="278"/>
      <c r="P26" s="279"/>
      <c r="Q26" s="280"/>
    </row>
    <row r="27" spans="1:17" ht="54" customHeight="1">
      <c r="A27" s="281" t="s">
        <v>14</v>
      </c>
      <c r="B27" s="281"/>
      <c r="C27" s="281"/>
      <c r="D27" s="5"/>
      <c r="E27" s="6"/>
      <c r="F27" s="7"/>
      <c r="G27" s="7"/>
      <c r="H27" s="7"/>
      <c r="I27" s="6"/>
      <c r="J27" s="6"/>
      <c r="K27" s="8"/>
      <c r="L27" s="8"/>
      <c r="M27" s="6"/>
      <c r="N27" s="6"/>
      <c r="O27" s="282"/>
      <c r="P27" s="282"/>
      <c r="Q27" s="282"/>
    </row>
    <row r="28" spans="1:3" ht="39.75" customHeight="1">
      <c r="A28" s="238"/>
      <c r="B28" s="238"/>
      <c r="C28" s="238"/>
    </row>
    <row r="29" spans="1:17" ht="18.75">
      <c r="A29" s="19"/>
      <c r="B29" s="19"/>
      <c r="C29" s="20" t="s">
        <v>15</v>
      </c>
      <c r="D29" s="40">
        <f>M!G22</f>
        <v>6</v>
      </c>
      <c r="E29" s="22" t="s">
        <v>40</v>
      </c>
      <c r="F29" s="22"/>
      <c r="G29" s="22"/>
      <c r="H29" s="22"/>
      <c r="I29" s="14"/>
      <c r="J29" s="14"/>
      <c r="K29" s="22"/>
      <c r="L29" s="22"/>
      <c r="M29" s="14"/>
      <c r="N29" s="23"/>
      <c r="O29" s="14"/>
      <c r="P29" s="14"/>
      <c r="Q29" s="14"/>
    </row>
    <row r="30" spans="1:17" ht="12" customHeight="1">
      <c r="A30" s="19"/>
      <c r="B30" s="19"/>
      <c r="C30" s="20"/>
      <c r="D30" s="47"/>
      <c r="E30" s="22"/>
      <c r="F30" s="22"/>
      <c r="G30" s="22"/>
      <c r="H30" s="22"/>
      <c r="I30" s="14"/>
      <c r="J30" s="14"/>
      <c r="K30" s="22"/>
      <c r="L30" s="22"/>
      <c r="M30" s="14"/>
      <c r="N30" s="23"/>
      <c r="O30" s="14"/>
      <c r="P30" s="14"/>
      <c r="Q30" s="14"/>
    </row>
    <row r="31" spans="1:17" ht="18.75">
      <c r="A31" s="14"/>
      <c r="B31" s="14"/>
      <c r="C31" s="23"/>
      <c r="D31" s="23"/>
      <c r="E31" s="22" t="s">
        <v>16</v>
      </c>
      <c r="F31" s="22"/>
      <c r="G31" s="22"/>
      <c r="H31" s="22"/>
      <c r="I31" s="21"/>
      <c r="J31" s="21"/>
      <c r="K31" s="231" t="s">
        <v>17</v>
      </c>
      <c r="L31" s="231"/>
      <c r="M31" s="21"/>
      <c r="N31" s="21"/>
      <c r="O31" s="14"/>
      <c r="P31" s="14"/>
      <c r="Q31" s="14"/>
    </row>
    <row r="32" spans="1:17" ht="32.25" customHeight="1">
      <c r="A32" s="241"/>
      <c r="B32" s="241"/>
      <c r="C32" s="24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8.75">
      <c r="A33" s="239" t="s">
        <v>48</v>
      </c>
      <c r="B33" s="239"/>
      <c r="C33" s="239"/>
      <c r="D33" s="239"/>
      <c r="E33" s="304" t="str">
        <f>M!F22</f>
        <v>О.Кучаров</v>
      </c>
      <c r="F33" s="304"/>
      <c r="G33" s="304"/>
      <c r="H33" s="304"/>
      <c r="I33" s="24"/>
      <c r="J33" s="242" t="s">
        <v>18</v>
      </c>
      <c r="K33" s="242"/>
      <c r="L33" s="242"/>
      <c r="M33" s="21"/>
      <c r="N33" s="21"/>
      <c r="O33" s="302" t="s">
        <v>69</v>
      </c>
      <c r="P33" s="302"/>
      <c r="Q33" s="302"/>
    </row>
    <row r="34" spans="1:17" ht="18.75">
      <c r="A34" s="303" t="s">
        <v>77</v>
      </c>
      <c r="B34" s="303"/>
      <c r="C34" s="303"/>
      <c r="D34" s="25" t="s">
        <v>1</v>
      </c>
      <c r="E34" s="26"/>
      <c r="F34" s="257" t="s">
        <v>20</v>
      </c>
      <c r="G34" s="257"/>
      <c r="H34" s="257"/>
      <c r="I34" s="26"/>
      <c r="J34" s="26"/>
      <c r="K34" s="14"/>
      <c r="L34" s="14"/>
      <c r="M34" s="25"/>
      <c r="N34" s="25" t="s">
        <v>21</v>
      </c>
      <c r="O34" s="257"/>
      <c r="P34" s="257"/>
      <c r="Q34" s="257"/>
    </row>
  </sheetData>
  <sheetProtection/>
  <mergeCells count="69">
    <mergeCell ref="A34:C34"/>
    <mergeCell ref="F34:H34"/>
    <mergeCell ref="O34:Q34"/>
    <mergeCell ref="A27:C27"/>
    <mergeCell ref="O27:Q27"/>
    <mergeCell ref="A28:C28"/>
    <mergeCell ref="K31:L31"/>
    <mergeCell ref="A32:C32"/>
    <mergeCell ref="A33:D33"/>
    <mergeCell ref="E33:H33"/>
    <mergeCell ref="J33:L33"/>
    <mergeCell ref="O33:Q33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C9:F9"/>
    <mergeCell ref="H9:K9"/>
    <mergeCell ref="M9:O9"/>
    <mergeCell ref="P9:Q9"/>
    <mergeCell ref="A11:A12"/>
    <mergeCell ref="B11:C12"/>
    <mergeCell ref="D11:D12"/>
    <mergeCell ref="E11:K11"/>
    <mergeCell ref="L11:L12"/>
    <mergeCell ref="M11:M12"/>
    <mergeCell ref="A6:Q6"/>
    <mergeCell ref="E7:F7"/>
    <mergeCell ref="H7:I7"/>
    <mergeCell ref="K7:L7"/>
    <mergeCell ref="A8:B8"/>
    <mergeCell ref="C8:E8"/>
    <mergeCell ref="F8:H8"/>
    <mergeCell ref="I8:K8"/>
    <mergeCell ref="L8:N8"/>
    <mergeCell ref="O8:Q8"/>
    <mergeCell ref="O1:Q1"/>
    <mergeCell ref="A2:Q2"/>
    <mergeCell ref="A3:Q3"/>
    <mergeCell ref="A4:I4"/>
    <mergeCell ref="A5:H5"/>
    <mergeCell ref="I5:J5"/>
    <mergeCell ref="K5:Q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view="pageLayout" workbookViewId="0" topLeftCell="A13">
      <selection activeCell="A19" sqref="A19:IV33"/>
    </sheetView>
  </sheetViews>
  <sheetFormatPr defaultColWidth="9.140625" defaultRowHeight="12.75"/>
  <cols>
    <col min="1" max="2" width="4.57421875" style="1" customWidth="1"/>
    <col min="3" max="3" width="40.28125" style="1" customWidth="1"/>
    <col min="4" max="4" width="13.5742187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10.00390625" style="1" customWidth="1"/>
    <col min="12" max="12" width="10.7109375" style="1" customWidth="1"/>
    <col min="13" max="13" width="11.7109375" style="1" customWidth="1"/>
    <col min="14" max="14" width="9.140625" style="1" customWidth="1"/>
    <col min="15" max="15" width="4.7109375" style="1" customWidth="1"/>
    <col min="16" max="16" width="5.8515625" style="1" customWidth="1"/>
  </cols>
  <sheetData>
    <row r="1" spans="1:17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3" t="str">
        <f>M!C6</f>
        <v>12-шакл</v>
      </c>
      <c r="P1" s="253"/>
      <c r="Q1" s="253"/>
    </row>
    <row r="2" spans="1:17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22</v>
      </c>
      <c r="K4" s="29">
        <f>M!C1</f>
        <v>18</v>
      </c>
      <c r="L4" s="29"/>
      <c r="M4" s="48"/>
      <c r="N4" s="48"/>
      <c r="O4" s="48"/>
      <c r="P4" s="48"/>
      <c r="Q4" s="48"/>
    </row>
    <row r="5" spans="1:17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  <c r="P5" s="50"/>
      <c r="Q5" s="50"/>
    </row>
    <row r="6" spans="1:17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  <c r="P7" s="52"/>
      <c r="Q7" s="52"/>
    </row>
    <row r="8" spans="1:17" ht="15.75" customHeight="1">
      <c r="A8" s="248" t="s">
        <v>38</v>
      </c>
      <c r="B8" s="248"/>
      <c r="C8" s="53" t="s">
        <v>82</v>
      </c>
      <c r="D8" s="54" t="s">
        <v>50</v>
      </c>
      <c r="E8" s="54"/>
      <c r="F8" s="54"/>
      <c r="G8" s="55"/>
      <c r="H8" s="55"/>
      <c r="I8" s="56"/>
      <c r="J8" s="56"/>
      <c r="K8" s="57"/>
      <c r="L8" s="39" t="s">
        <v>49</v>
      </c>
      <c r="M8" s="39"/>
      <c r="N8" s="58"/>
      <c r="O8" s="59"/>
      <c r="P8" s="57"/>
      <c r="Q8" s="57"/>
    </row>
    <row r="9" spans="1:17" ht="18.75" customHeight="1">
      <c r="A9" s="18" t="s">
        <v>25</v>
      </c>
      <c r="B9" s="18"/>
      <c r="C9" s="245" t="s">
        <v>26</v>
      </c>
      <c r="D9" s="245"/>
      <c r="E9" s="245"/>
      <c r="F9" s="245"/>
      <c r="G9" s="71"/>
      <c r="H9" s="247" t="s">
        <v>43</v>
      </c>
      <c r="I9" s="247"/>
      <c r="J9" s="247"/>
      <c r="K9" s="247"/>
      <c r="L9" s="70"/>
      <c r="M9" s="306"/>
      <c r="N9" s="306"/>
      <c r="O9" s="60"/>
      <c r="P9" s="256"/>
      <c r="Q9" s="256"/>
    </row>
    <row r="10" spans="1:16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</row>
    <row r="11" spans="1:16" ht="12.75" customHeight="1">
      <c r="A11" s="267" t="s">
        <v>0</v>
      </c>
      <c r="B11" s="268" t="s">
        <v>39</v>
      </c>
      <c r="C11" s="269"/>
      <c r="D11" s="291" t="s">
        <v>8</v>
      </c>
      <c r="E11" s="274" t="s">
        <v>9</v>
      </c>
      <c r="F11" s="274"/>
      <c r="G11" s="274"/>
      <c r="H11" s="274"/>
      <c r="I11" s="274"/>
      <c r="J11" s="274"/>
      <c r="K11" s="274"/>
      <c r="L11" s="275" t="s">
        <v>10</v>
      </c>
      <c r="M11" s="275" t="s">
        <v>11</v>
      </c>
      <c r="N11" s="275" t="s">
        <v>12</v>
      </c>
      <c r="O11" s="274" t="s">
        <v>13</v>
      </c>
      <c r="P11" s="274"/>
    </row>
    <row r="12" spans="1:16" ht="71.25" customHeight="1">
      <c r="A12" s="267"/>
      <c r="B12" s="270"/>
      <c r="C12" s="271"/>
      <c r="D12" s="292"/>
      <c r="E12" s="9" t="s">
        <v>2</v>
      </c>
      <c r="F12" s="9" t="s">
        <v>3</v>
      </c>
      <c r="G12" s="9" t="s">
        <v>64</v>
      </c>
      <c r="H12" s="9" t="s">
        <v>33</v>
      </c>
      <c r="I12" s="9" t="s">
        <v>34</v>
      </c>
      <c r="J12" s="9" t="s">
        <v>57</v>
      </c>
      <c r="K12" s="9" t="s">
        <v>60</v>
      </c>
      <c r="L12" s="275"/>
      <c r="M12" s="275"/>
      <c r="N12" s="275"/>
      <c r="O12" s="274"/>
      <c r="P12" s="274"/>
    </row>
    <row r="13" spans="1:16" s="2" customFormat="1" ht="27.75" customHeight="1">
      <c r="A13" s="11">
        <v>1</v>
      </c>
      <c r="B13" s="276" t="str">
        <f>'ЖН-ОН-1'!B8</f>
        <v>Дадаходжаев Борисхон Баходир ўғли</v>
      </c>
      <c r="C13" s="277"/>
      <c r="D13" s="12" t="str">
        <f>'ЖН-ОН-1'!C8</f>
        <v>B-15-013</v>
      </c>
      <c r="E13" s="11" t="e">
        <f>'ЖН-ОН-1'!#REF!+'ЖН-ОН-1'!#REF!</f>
        <v>#REF!</v>
      </c>
      <c r="F13" s="11" t="e">
        <f>'ЖН-ОН-1'!#REF!+'ЖН-ОН-1'!#REF!</f>
        <v>#REF!</v>
      </c>
      <c r="G13" s="11"/>
      <c r="H13" s="11"/>
      <c r="I13" s="11"/>
      <c r="J13" s="11"/>
      <c r="K13" s="11"/>
      <c r="L13" s="27"/>
      <c r="M13" s="27">
        <f aca="true" t="shared" si="0" ref="M13:M18">IF(L13="-",K13,"")</f>
      </c>
      <c r="N13" s="27">
        <f aca="true" t="shared" si="1" ref="N13:N18">IF(L13="-","-","")</f>
      </c>
      <c r="O13" s="305"/>
      <c r="P13" s="305"/>
    </row>
    <row r="14" spans="1:16" s="2" customFormat="1" ht="27.75" customHeight="1">
      <c r="A14" s="11">
        <v>2</v>
      </c>
      <c r="B14" s="276" t="str">
        <f>'ЖН-ОН-1'!B9</f>
        <v>Каримова Гули Рустам қизи</v>
      </c>
      <c r="C14" s="277"/>
      <c r="D14" s="12" t="str">
        <f>'ЖН-ОН-1'!C9</f>
        <v>К-15-066</v>
      </c>
      <c r="E14" s="11" t="e">
        <f>'ЖН-ОН-1'!#REF!+'ЖН-ОН-1'!#REF!</f>
        <v>#REF!</v>
      </c>
      <c r="F14" s="11" t="e">
        <f>'ЖН-ОН-1'!#REF!+'ЖН-ОН-1'!#REF!</f>
        <v>#REF!</v>
      </c>
      <c r="G14" s="11"/>
      <c r="H14" s="11"/>
      <c r="I14" s="11"/>
      <c r="J14" s="11"/>
      <c r="K14" s="11"/>
      <c r="L14" s="27"/>
      <c r="M14" s="27">
        <f t="shared" si="0"/>
      </c>
      <c r="N14" s="27">
        <f t="shared" si="1"/>
      </c>
      <c r="O14" s="305"/>
      <c r="P14" s="305"/>
    </row>
    <row r="15" spans="1:16" s="2" customFormat="1" ht="27.75" customHeight="1">
      <c r="A15" s="11">
        <v>3</v>
      </c>
      <c r="B15" s="276" t="str">
        <f>'ЖН-ОН-1'!B10</f>
        <v>Нам Надежда Иосифовна</v>
      </c>
      <c r="C15" s="277"/>
      <c r="D15" s="12" t="str">
        <f>'ЖН-ОН-1'!C10</f>
        <v>К-15-048</v>
      </c>
      <c r="E15" s="11" t="e">
        <f>'ЖН-ОН-1'!#REF!+'ЖН-ОН-1'!#REF!</f>
        <v>#REF!</v>
      </c>
      <c r="F15" s="11" t="e">
        <f>'ЖН-ОН-1'!#REF!+'ЖН-ОН-1'!#REF!</f>
        <v>#REF!</v>
      </c>
      <c r="G15" s="11"/>
      <c r="H15" s="11"/>
      <c r="I15" s="11"/>
      <c r="J15" s="11"/>
      <c r="K15" s="11"/>
      <c r="L15" s="27"/>
      <c r="M15" s="27">
        <f t="shared" si="0"/>
      </c>
      <c r="N15" s="27">
        <f t="shared" si="1"/>
      </c>
      <c r="O15" s="305"/>
      <c r="P15" s="305"/>
    </row>
    <row r="16" spans="1:16" s="2" customFormat="1" ht="27.75" customHeight="1">
      <c r="A16" s="11">
        <v>4</v>
      </c>
      <c r="B16" s="276" t="str">
        <f>'ЖН-ОН-1'!B11</f>
        <v>Отабоев Нодирбек Ойбек ўғли</v>
      </c>
      <c r="C16" s="277"/>
      <c r="D16" s="12" t="str">
        <f>'ЖН-ОН-1'!C11</f>
        <v>К-15-049</v>
      </c>
      <c r="E16" s="11" t="e">
        <f>'ЖН-ОН-1'!#REF!+'ЖН-ОН-1'!#REF!</f>
        <v>#REF!</v>
      </c>
      <c r="F16" s="11" t="e">
        <f>'ЖН-ОН-1'!#REF!+'ЖН-ОН-1'!#REF!</f>
        <v>#REF!</v>
      </c>
      <c r="G16" s="11"/>
      <c r="H16" s="11"/>
      <c r="I16" s="11"/>
      <c r="J16" s="11"/>
      <c r="K16" s="11"/>
      <c r="L16" s="27"/>
      <c r="M16" s="27">
        <f t="shared" si="0"/>
      </c>
      <c r="N16" s="27">
        <f t="shared" si="1"/>
      </c>
      <c r="O16" s="305"/>
      <c r="P16" s="305"/>
    </row>
    <row r="17" spans="1:16" s="2" customFormat="1" ht="27.75" customHeight="1">
      <c r="A17" s="11">
        <v>5</v>
      </c>
      <c r="B17" s="276" t="str">
        <f>'ЖН-ОН-1'!B12</f>
        <v>Сотволдиева Жамила Абдурасулзода</v>
      </c>
      <c r="C17" s="277"/>
      <c r="D17" s="12" t="str">
        <f>'ЖН-ОН-1'!C12</f>
        <v>К-15-047</v>
      </c>
      <c r="E17" s="11" t="e">
        <f>'ЖН-ОН-1'!#REF!+'ЖН-ОН-1'!#REF!</f>
        <v>#REF!</v>
      </c>
      <c r="F17" s="11" t="e">
        <f>'ЖН-ОН-1'!#REF!+'ЖН-ОН-1'!#REF!</f>
        <v>#REF!</v>
      </c>
      <c r="G17" s="11"/>
      <c r="H17" s="11"/>
      <c r="I17" s="11"/>
      <c r="J17" s="11"/>
      <c r="K17" s="11"/>
      <c r="L17" s="27"/>
      <c r="M17" s="27">
        <f t="shared" si="0"/>
      </c>
      <c r="N17" s="27">
        <f t="shared" si="1"/>
      </c>
      <c r="O17" s="305"/>
      <c r="P17" s="305"/>
    </row>
    <row r="18" spans="1:16" s="2" customFormat="1" ht="27.75" customHeight="1">
      <c r="A18" s="11">
        <v>6</v>
      </c>
      <c r="B18" s="276" t="str">
        <f>'ЖН-ОН-1'!B13</f>
        <v>Хаджиев Жамшид Рустамович</v>
      </c>
      <c r="C18" s="277"/>
      <c r="D18" s="12" t="str">
        <f>'ЖН-ОН-1'!C13</f>
        <v>К-15-046</v>
      </c>
      <c r="E18" s="11" t="e">
        <f>'ЖН-ОН-1'!#REF!+'ЖН-ОН-1'!#REF!</f>
        <v>#REF!</v>
      </c>
      <c r="F18" s="11" t="e">
        <f>'ЖН-ОН-1'!#REF!+'ЖН-ОН-1'!#REF!</f>
        <v>#REF!</v>
      </c>
      <c r="G18" s="11"/>
      <c r="H18" s="11"/>
      <c r="I18" s="11"/>
      <c r="J18" s="11"/>
      <c r="K18" s="11"/>
      <c r="L18" s="27"/>
      <c r="M18" s="27">
        <f t="shared" si="0"/>
      </c>
      <c r="N18" s="27">
        <f t="shared" si="1"/>
      </c>
      <c r="O18" s="305"/>
      <c r="P18" s="305"/>
    </row>
    <row r="19" spans="1:16" ht="49.5" customHeight="1">
      <c r="A19" s="281" t="s">
        <v>14</v>
      </c>
      <c r="B19" s="281"/>
      <c r="C19" s="281"/>
      <c r="D19" s="5"/>
      <c r="E19" s="6"/>
      <c r="F19" s="7"/>
      <c r="G19" s="7"/>
      <c r="H19" s="7"/>
      <c r="I19" s="6"/>
      <c r="J19" s="6"/>
      <c r="K19" s="8"/>
      <c r="L19" s="8"/>
      <c r="M19" s="6"/>
      <c r="N19" s="6"/>
      <c r="O19" s="282"/>
      <c r="P19" s="282"/>
    </row>
    <row r="20" spans="1:3" ht="39.75" customHeight="1">
      <c r="A20" s="238"/>
      <c r="B20" s="238"/>
      <c r="C20" s="238"/>
    </row>
    <row r="21" spans="1:17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  <c r="P21" s="14"/>
      <c r="Q21" s="14"/>
    </row>
    <row r="22" spans="1:17" ht="18.75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  <c r="P22" s="14"/>
      <c r="Q22" s="14"/>
    </row>
    <row r="23" spans="1:17" ht="34.5" customHeight="1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  <c r="P23" s="14"/>
      <c r="Q23" s="14"/>
    </row>
    <row r="24" spans="1:17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">
        <v>69</v>
      </c>
      <c r="P25" s="62"/>
      <c r="Q25" s="62"/>
    </row>
    <row r="26" spans="1:17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57" t="s">
        <v>20</v>
      </c>
      <c r="P26" s="257"/>
      <c r="Q26" s="257"/>
    </row>
  </sheetData>
  <sheetProtection/>
  <mergeCells count="45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9:F9"/>
    <mergeCell ref="H9:K9"/>
    <mergeCell ref="M9:N9"/>
    <mergeCell ref="P9:Q9"/>
    <mergeCell ref="A11:A12"/>
    <mergeCell ref="B11:C12"/>
    <mergeCell ref="D11:D12"/>
    <mergeCell ref="E11:K11"/>
    <mergeCell ref="L11:L12"/>
    <mergeCell ref="M11:M12"/>
    <mergeCell ref="N11:N12"/>
    <mergeCell ref="O11:P12"/>
    <mergeCell ref="B13:C13"/>
    <mergeCell ref="O13:P13"/>
    <mergeCell ref="B14:C14"/>
    <mergeCell ref="O14:P14"/>
    <mergeCell ref="B15:C15"/>
    <mergeCell ref="O15:P15"/>
    <mergeCell ref="B16:C16"/>
    <mergeCell ref="O16:P16"/>
    <mergeCell ref="B17:C17"/>
    <mergeCell ref="O17:P17"/>
    <mergeCell ref="B18:C18"/>
    <mergeCell ref="O18:P18"/>
    <mergeCell ref="A19:C19"/>
    <mergeCell ref="O19:P19"/>
    <mergeCell ref="A20:C20"/>
    <mergeCell ref="D23:G23"/>
    <mergeCell ref="K23:L23"/>
    <mergeCell ref="A24:C24"/>
    <mergeCell ref="D25:G25"/>
    <mergeCell ref="M25:N25"/>
    <mergeCell ref="A26:B26"/>
    <mergeCell ref="D26:G26"/>
    <mergeCell ref="M26:N26"/>
    <mergeCell ref="O26:Q2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M39"/>
  <sheetViews>
    <sheetView view="pageBreakPreview" zoomScale="55" zoomScaleNormal="85" zoomScaleSheetLayoutView="55" workbookViewId="0" topLeftCell="A1">
      <selection activeCell="M8" sqref="M8"/>
    </sheetView>
  </sheetViews>
  <sheetFormatPr defaultColWidth="9.140625" defaultRowHeight="12.75"/>
  <cols>
    <col min="1" max="1" width="3.57421875" style="112" bestFit="1" customWidth="1"/>
    <col min="2" max="2" width="40.28125" style="112" customWidth="1"/>
    <col min="3" max="3" width="12.140625" style="112" customWidth="1"/>
    <col min="4" max="6" width="5.8515625" style="112" customWidth="1"/>
    <col min="7" max="11" width="5.8515625" style="126" customWidth="1"/>
    <col min="12" max="15" width="5.8515625" style="127" customWidth="1"/>
    <col min="16" max="39" width="5.8515625" style="126" customWidth="1"/>
    <col min="40" max="16384" width="9.140625" style="112" customWidth="1"/>
  </cols>
  <sheetData>
    <row r="1" spans="1:39" s="113" customFormat="1" ht="39" customHeight="1">
      <c r="A1" s="192" t="s">
        <v>123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15" customFormat="1" ht="7.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20.25" customHeight="1" thickBot="1">
      <c r="A3" s="206" t="s">
        <v>0</v>
      </c>
      <c r="B3" s="210" t="s">
        <v>41</v>
      </c>
      <c r="C3" s="128"/>
      <c r="D3" s="189" t="s">
        <v>122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</row>
    <row r="4" spans="1:39" s="116" customFormat="1" ht="59.25" customHeight="1">
      <c r="A4" s="207"/>
      <c r="B4" s="211"/>
      <c r="C4" s="210"/>
      <c r="D4" s="197" t="s">
        <v>124</v>
      </c>
      <c r="E4" s="198"/>
      <c r="F4" s="198"/>
      <c r="G4" s="199"/>
      <c r="H4" s="197" t="s">
        <v>125</v>
      </c>
      <c r="I4" s="198"/>
      <c r="J4" s="198"/>
      <c r="K4" s="199"/>
      <c r="L4" s="193" t="s">
        <v>126</v>
      </c>
      <c r="M4" s="194"/>
      <c r="N4" s="194"/>
      <c r="O4" s="195"/>
      <c r="P4" s="193" t="s">
        <v>127</v>
      </c>
      <c r="Q4" s="194"/>
      <c r="R4" s="194"/>
      <c r="S4" s="195"/>
      <c r="T4" s="193" t="s">
        <v>128</v>
      </c>
      <c r="U4" s="194"/>
      <c r="V4" s="194"/>
      <c r="W4" s="195"/>
      <c r="X4" s="193" t="s">
        <v>129</v>
      </c>
      <c r="Y4" s="194"/>
      <c r="Z4" s="194"/>
      <c r="AA4" s="195"/>
      <c r="AB4" s="193" t="s">
        <v>130</v>
      </c>
      <c r="AC4" s="194"/>
      <c r="AD4" s="194"/>
      <c r="AE4" s="195"/>
      <c r="AF4" s="209" t="s">
        <v>131</v>
      </c>
      <c r="AG4" s="198"/>
      <c r="AH4" s="198"/>
      <c r="AI4" s="199"/>
      <c r="AJ4" s="209"/>
      <c r="AK4" s="198"/>
      <c r="AL4" s="198"/>
      <c r="AM4" s="199"/>
    </row>
    <row r="5" spans="1:39" s="116" customFormat="1" ht="29.25" customHeight="1">
      <c r="A5" s="207"/>
      <c r="B5" s="211"/>
      <c r="C5" s="211"/>
      <c r="D5" s="203" t="s">
        <v>158</v>
      </c>
      <c r="E5" s="204"/>
      <c r="F5" s="204"/>
      <c r="G5" s="205"/>
      <c r="H5" s="200" t="s">
        <v>159</v>
      </c>
      <c r="I5" s="201"/>
      <c r="J5" s="201"/>
      <c r="K5" s="202"/>
      <c r="L5" s="200" t="s">
        <v>159</v>
      </c>
      <c r="M5" s="201"/>
      <c r="N5" s="201"/>
      <c r="O5" s="202"/>
      <c r="P5" s="183" t="s">
        <v>133</v>
      </c>
      <c r="Q5" s="184"/>
      <c r="R5" s="184"/>
      <c r="S5" s="185"/>
      <c r="T5" s="200" t="s">
        <v>159</v>
      </c>
      <c r="U5" s="201"/>
      <c r="V5" s="201"/>
      <c r="W5" s="202"/>
      <c r="X5" s="183" t="s">
        <v>160</v>
      </c>
      <c r="Y5" s="184"/>
      <c r="Z5" s="184"/>
      <c r="AA5" s="185"/>
      <c r="AB5" s="183" t="s">
        <v>162</v>
      </c>
      <c r="AC5" s="184"/>
      <c r="AD5" s="184"/>
      <c r="AE5" s="185"/>
      <c r="AF5" s="183" t="s">
        <v>96</v>
      </c>
      <c r="AG5" s="184"/>
      <c r="AH5" s="184"/>
      <c r="AI5" s="185"/>
      <c r="AJ5" s="183"/>
      <c r="AK5" s="184"/>
      <c r="AL5" s="184"/>
      <c r="AM5" s="185"/>
    </row>
    <row r="6" spans="1:39" ht="30.75" customHeight="1" thickBot="1">
      <c r="A6" s="207"/>
      <c r="B6" s="211"/>
      <c r="C6" s="211"/>
      <c r="D6" s="203" t="s">
        <v>158</v>
      </c>
      <c r="E6" s="204"/>
      <c r="F6" s="204"/>
      <c r="G6" s="205"/>
      <c r="H6" s="200" t="s">
        <v>96</v>
      </c>
      <c r="I6" s="201"/>
      <c r="J6" s="201"/>
      <c r="K6" s="202"/>
      <c r="L6" s="183" t="s">
        <v>134</v>
      </c>
      <c r="M6" s="184"/>
      <c r="N6" s="184"/>
      <c r="O6" s="185"/>
      <c r="P6" s="183"/>
      <c r="Q6" s="184"/>
      <c r="R6" s="184"/>
      <c r="S6" s="185"/>
      <c r="T6" s="200" t="s">
        <v>159</v>
      </c>
      <c r="U6" s="201"/>
      <c r="V6" s="201"/>
      <c r="W6" s="202"/>
      <c r="X6" s="183" t="s">
        <v>161</v>
      </c>
      <c r="Y6" s="184"/>
      <c r="Z6" s="184"/>
      <c r="AA6" s="185"/>
      <c r="AB6" s="186" t="s">
        <v>163</v>
      </c>
      <c r="AC6" s="187"/>
      <c r="AD6" s="187"/>
      <c r="AE6" s="188"/>
      <c r="AF6" s="186" t="s">
        <v>95</v>
      </c>
      <c r="AG6" s="187"/>
      <c r="AH6" s="187"/>
      <c r="AI6" s="188"/>
      <c r="AJ6" s="186"/>
      <c r="AK6" s="187"/>
      <c r="AL6" s="187"/>
      <c r="AM6" s="188"/>
    </row>
    <row r="7" spans="1:39" ht="54.75" customHeight="1" thickBot="1">
      <c r="A7" s="208"/>
      <c r="B7" s="212"/>
      <c r="C7" s="212"/>
      <c r="D7" s="129" t="s">
        <v>3</v>
      </c>
      <c r="E7" s="130" t="s">
        <v>4</v>
      </c>
      <c r="F7" s="130" t="s">
        <v>34</v>
      </c>
      <c r="G7" s="131" t="s">
        <v>4</v>
      </c>
      <c r="H7" s="129" t="s">
        <v>3</v>
      </c>
      <c r="I7" s="130" t="s">
        <v>4</v>
      </c>
      <c r="J7" s="130" t="s">
        <v>34</v>
      </c>
      <c r="K7" s="131" t="s">
        <v>4</v>
      </c>
      <c r="L7" s="129" t="s">
        <v>3</v>
      </c>
      <c r="M7" s="130" t="s">
        <v>4</v>
      </c>
      <c r="N7" s="130" t="s">
        <v>34</v>
      </c>
      <c r="O7" s="131" t="s">
        <v>4</v>
      </c>
      <c r="P7" s="129" t="s">
        <v>166</v>
      </c>
      <c r="Q7" s="130" t="s">
        <v>4</v>
      </c>
      <c r="R7" s="130" t="s">
        <v>167</v>
      </c>
      <c r="S7" s="131" t="s">
        <v>4</v>
      </c>
      <c r="T7" s="129" t="s">
        <v>3</v>
      </c>
      <c r="U7" s="130" t="s">
        <v>4</v>
      </c>
      <c r="V7" s="130" t="s">
        <v>34</v>
      </c>
      <c r="W7" s="131" t="s">
        <v>4</v>
      </c>
      <c r="X7" s="129" t="s">
        <v>3</v>
      </c>
      <c r="Y7" s="130" t="s">
        <v>4</v>
      </c>
      <c r="Z7" s="130" t="s">
        <v>34</v>
      </c>
      <c r="AA7" s="131" t="s">
        <v>4</v>
      </c>
      <c r="AB7" s="129" t="s">
        <v>3</v>
      </c>
      <c r="AC7" s="130" t="s">
        <v>4</v>
      </c>
      <c r="AD7" s="130" t="s">
        <v>34</v>
      </c>
      <c r="AE7" s="131" t="s">
        <v>4</v>
      </c>
      <c r="AF7" s="129" t="s">
        <v>3</v>
      </c>
      <c r="AG7" s="130" t="s">
        <v>4</v>
      </c>
      <c r="AH7" s="130" t="s">
        <v>34</v>
      </c>
      <c r="AI7" s="131" t="s">
        <v>4</v>
      </c>
      <c r="AJ7" s="129" t="s">
        <v>3</v>
      </c>
      <c r="AK7" s="130" t="s">
        <v>4</v>
      </c>
      <c r="AL7" s="130" t="s">
        <v>34</v>
      </c>
      <c r="AM7" s="131" t="s">
        <v>4</v>
      </c>
    </row>
    <row r="8" spans="1:39" ht="37.5" customHeight="1" thickBot="1">
      <c r="A8" s="132">
        <v>1</v>
      </c>
      <c r="B8" s="96" t="s">
        <v>83</v>
      </c>
      <c r="C8" s="99" t="s">
        <v>89</v>
      </c>
      <c r="D8" s="136"/>
      <c r="E8" s="137"/>
      <c r="F8" s="137"/>
      <c r="G8" s="138"/>
      <c r="H8" s="139"/>
      <c r="I8" s="140"/>
      <c r="J8" s="140"/>
      <c r="K8" s="138"/>
      <c r="L8" s="139"/>
      <c r="M8" s="141"/>
      <c r="N8" s="140"/>
      <c r="O8" s="138"/>
      <c r="P8" s="139"/>
      <c r="Q8" s="142"/>
      <c r="R8" s="140"/>
      <c r="S8" s="143"/>
      <c r="T8" s="139"/>
      <c r="U8" s="141"/>
      <c r="V8" s="140"/>
      <c r="W8" s="138"/>
      <c r="X8" s="139"/>
      <c r="Y8" s="141"/>
      <c r="Z8" s="140"/>
      <c r="AA8" s="138"/>
      <c r="AB8" s="139"/>
      <c r="AC8" s="141"/>
      <c r="AD8" s="140"/>
      <c r="AE8" s="138"/>
      <c r="AF8" s="139"/>
      <c r="AG8" s="140"/>
      <c r="AH8" s="140"/>
      <c r="AI8" s="138"/>
      <c r="AJ8" s="140"/>
      <c r="AK8" s="140"/>
      <c r="AL8" s="140"/>
      <c r="AM8" s="138"/>
    </row>
    <row r="9" spans="1:39" ht="37.5" customHeight="1" thickBot="1">
      <c r="A9" s="133">
        <v>2</v>
      </c>
      <c r="B9" s="97" t="s">
        <v>84</v>
      </c>
      <c r="C9" s="100" t="s">
        <v>90</v>
      </c>
      <c r="D9" s="144"/>
      <c r="E9" s="145"/>
      <c r="F9" s="137"/>
      <c r="G9" s="146"/>
      <c r="H9" s="147"/>
      <c r="I9" s="148"/>
      <c r="J9" s="148"/>
      <c r="K9" s="146"/>
      <c r="L9" s="147"/>
      <c r="M9" s="149"/>
      <c r="N9" s="148"/>
      <c r="O9" s="146"/>
      <c r="P9" s="147"/>
      <c r="Q9" s="149"/>
      <c r="R9" s="148"/>
      <c r="S9" s="146"/>
      <c r="T9" s="147"/>
      <c r="U9" s="149"/>
      <c r="V9" s="148"/>
      <c r="W9" s="146"/>
      <c r="X9" s="147"/>
      <c r="Y9" s="149"/>
      <c r="Z9" s="148"/>
      <c r="AA9" s="146"/>
      <c r="AB9" s="147"/>
      <c r="AC9" s="148"/>
      <c r="AD9" s="148"/>
      <c r="AE9" s="146"/>
      <c r="AF9" s="139"/>
      <c r="AG9" s="149"/>
      <c r="AH9" s="148"/>
      <c r="AI9" s="146"/>
      <c r="AJ9" s="140"/>
      <c r="AK9" s="149"/>
      <c r="AL9" s="148"/>
      <c r="AM9" s="146"/>
    </row>
    <row r="10" spans="1:39" ht="37.5" customHeight="1" thickBot="1">
      <c r="A10" s="133">
        <v>3</v>
      </c>
      <c r="B10" s="97" t="s">
        <v>85</v>
      </c>
      <c r="C10" s="100" t="s">
        <v>91</v>
      </c>
      <c r="D10" s="144"/>
      <c r="E10" s="145"/>
      <c r="F10" s="137"/>
      <c r="G10" s="146"/>
      <c r="H10" s="147"/>
      <c r="I10" s="148"/>
      <c r="J10" s="148"/>
      <c r="K10" s="146"/>
      <c r="L10" s="147"/>
      <c r="M10" s="149"/>
      <c r="N10" s="148"/>
      <c r="O10" s="146"/>
      <c r="P10" s="147"/>
      <c r="Q10" s="149"/>
      <c r="R10" s="148"/>
      <c r="S10" s="146"/>
      <c r="T10" s="147"/>
      <c r="U10" s="149"/>
      <c r="V10" s="148"/>
      <c r="W10" s="146"/>
      <c r="X10" s="147"/>
      <c r="Y10" s="149"/>
      <c r="Z10" s="148"/>
      <c r="AA10" s="146"/>
      <c r="AB10" s="147"/>
      <c r="AC10" s="148"/>
      <c r="AD10" s="148"/>
      <c r="AE10" s="146"/>
      <c r="AF10" s="139"/>
      <c r="AG10" s="149"/>
      <c r="AH10" s="148"/>
      <c r="AI10" s="146"/>
      <c r="AJ10" s="140"/>
      <c r="AK10" s="149"/>
      <c r="AL10" s="148"/>
      <c r="AM10" s="146"/>
    </row>
    <row r="11" spans="1:39" ht="37.5" customHeight="1" thickBot="1">
      <c r="A11" s="133">
        <v>4</v>
      </c>
      <c r="B11" s="97" t="s">
        <v>86</v>
      </c>
      <c r="C11" s="100" t="s">
        <v>92</v>
      </c>
      <c r="D11" s="144"/>
      <c r="E11" s="145"/>
      <c r="F11" s="137"/>
      <c r="G11" s="146"/>
      <c r="H11" s="147"/>
      <c r="I11" s="149"/>
      <c r="J11" s="148"/>
      <c r="K11" s="146"/>
      <c r="L11" s="147"/>
      <c r="M11" s="149"/>
      <c r="N11" s="148"/>
      <c r="O11" s="146"/>
      <c r="P11" s="147"/>
      <c r="Q11" s="149"/>
      <c r="R11" s="148"/>
      <c r="S11" s="146"/>
      <c r="T11" s="147"/>
      <c r="U11" s="149"/>
      <c r="V11" s="148"/>
      <c r="W11" s="146"/>
      <c r="X11" s="147"/>
      <c r="Y11" s="149"/>
      <c r="Z11" s="148"/>
      <c r="AA11" s="146"/>
      <c r="AB11" s="147"/>
      <c r="AC11" s="148"/>
      <c r="AD11" s="148"/>
      <c r="AE11" s="146"/>
      <c r="AF11" s="139"/>
      <c r="AG11" s="149"/>
      <c r="AH11" s="148"/>
      <c r="AI11" s="146"/>
      <c r="AJ11" s="140"/>
      <c r="AK11" s="149"/>
      <c r="AL11" s="148"/>
      <c r="AM11" s="146"/>
    </row>
    <row r="12" spans="1:39" ht="37.5" customHeight="1" thickBot="1">
      <c r="A12" s="133">
        <v>5</v>
      </c>
      <c r="B12" s="97" t="s">
        <v>87</v>
      </c>
      <c r="C12" s="100" t="s">
        <v>93</v>
      </c>
      <c r="D12" s="144"/>
      <c r="E12" s="145"/>
      <c r="F12" s="137"/>
      <c r="G12" s="146"/>
      <c r="H12" s="147"/>
      <c r="I12" s="148"/>
      <c r="J12" s="148"/>
      <c r="K12" s="146"/>
      <c r="L12" s="147"/>
      <c r="M12" s="149"/>
      <c r="N12" s="148"/>
      <c r="O12" s="146"/>
      <c r="P12" s="147"/>
      <c r="Q12" s="150"/>
      <c r="R12" s="148"/>
      <c r="S12" s="151"/>
      <c r="T12" s="147"/>
      <c r="U12" s="149"/>
      <c r="V12" s="148"/>
      <c r="W12" s="146"/>
      <c r="X12" s="147"/>
      <c r="Y12" s="149"/>
      <c r="Z12" s="148"/>
      <c r="AA12" s="146"/>
      <c r="AB12" s="147"/>
      <c r="AC12" s="148"/>
      <c r="AD12" s="148"/>
      <c r="AE12" s="146"/>
      <c r="AF12" s="139"/>
      <c r="AG12" s="149"/>
      <c r="AH12" s="148"/>
      <c r="AI12" s="146"/>
      <c r="AJ12" s="140"/>
      <c r="AK12" s="149"/>
      <c r="AL12" s="148"/>
      <c r="AM12" s="146"/>
    </row>
    <row r="13" spans="1:39" ht="37.5" customHeight="1">
      <c r="A13" s="134">
        <v>6</v>
      </c>
      <c r="B13" s="110" t="s">
        <v>88</v>
      </c>
      <c r="C13" s="111" t="s">
        <v>94</v>
      </c>
      <c r="D13" s="152"/>
      <c r="E13" s="153"/>
      <c r="F13" s="137"/>
      <c r="G13" s="154"/>
      <c r="H13" s="155"/>
      <c r="I13" s="156"/>
      <c r="J13" s="156"/>
      <c r="K13" s="154"/>
      <c r="L13" s="155"/>
      <c r="M13" s="157"/>
      <c r="N13" s="156"/>
      <c r="O13" s="154"/>
      <c r="P13" s="155"/>
      <c r="Q13" s="157"/>
      <c r="R13" s="156"/>
      <c r="S13" s="154"/>
      <c r="T13" s="155"/>
      <c r="U13" s="157"/>
      <c r="V13" s="156"/>
      <c r="W13" s="154"/>
      <c r="X13" s="155"/>
      <c r="Y13" s="157"/>
      <c r="Z13" s="156"/>
      <c r="AA13" s="154"/>
      <c r="AB13" s="155"/>
      <c r="AC13" s="156"/>
      <c r="AD13" s="156"/>
      <c r="AE13" s="154"/>
      <c r="AF13" s="139"/>
      <c r="AG13" s="157"/>
      <c r="AH13" s="156"/>
      <c r="AI13" s="154"/>
      <c r="AJ13" s="140"/>
      <c r="AK13" s="157"/>
      <c r="AL13" s="156"/>
      <c r="AM13" s="154"/>
    </row>
    <row r="14" spans="1:39" ht="51" customHeight="1">
      <c r="A14" s="196" t="s">
        <v>1</v>
      </c>
      <c r="B14" s="196"/>
      <c r="C14" s="135"/>
      <c r="D14" s="158"/>
      <c r="E14" s="158"/>
      <c r="F14" s="145"/>
      <c r="G14" s="148"/>
      <c r="H14" s="159"/>
      <c r="I14" s="148"/>
      <c r="J14" s="148"/>
      <c r="K14" s="148"/>
      <c r="L14" s="159"/>
      <c r="M14" s="148"/>
      <c r="N14" s="148"/>
      <c r="O14" s="148"/>
      <c r="P14" s="159"/>
      <c r="Q14" s="148"/>
      <c r="R14" s="148"/>
      <c r="S14" s="148"/>
      <c r="T14" s="159"/>
      <c r="U14" s="148"/>
      <c r="V14" s="148"/>
      <c r="W14" s="148"/>
      <c r="X14" s="160"/>
      <c r="Y14" s="148"/>
      <c r="Z14" s="148"/>
      <c r="AA14" s="148"/>
      <c r="AB14" s="159"/>
      <c r="AC14" s="148"/>
      <c r="AD14" s="159"/>
      <c r="AE14" s="148"/>
      <c r="AF14" s="159"/>
      <c r="AG14" s="148"/>
      <c r="AH14" s="148"/>
      <c r="AI14" s="148"/>
      <c r="AJ14" s="159"/>
      <c r="AK14" s="148"/>
      <c r="AL14" s="148"/>
      <c r="AM14" s="148"/>
    </row>
    <row r="15" spans="1:39" s="121" customFormat="1" ht="15.75" customHeight="1">
      <c r="A15" s="117"/>
      <c r="B15" s="118"/>
      <c r="C15" s="118"/>
      <c r="D15" s="117"/>
      <c r="E15" s="117"/>
      <c r="F15" s="117"/>
      <c r="G15" s="119"/>
      <c r="H15" s="119"/>
      <c r="I15" s="119"/>
      <c r="J15" s="119"/>
      <c r="K15" s="119"/>
      <c r="L15" s="120"/>
      <c r="M15" s="120"/>
      <c r="N15" s="120"/>
      <c r="O15" s="120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39" ht="42.75" customHeight="1" thickBot="1">
      <c r="A16" s="192" t="s">
        <v>150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</row>
    <row r="17" spans="1:39" ht="13.5" hidden="1" thickBo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</row>
    <row r="18" spans="1:39" ht="31.5" customHeight="1" thickBot="1">
      <c r="A18" s="221" t="s">
        <v>0</v>
      </c>
      <c r="B18" s="210" t="s">
        <v>41</v>
      </c>
      <c r="C18" s="161"/>
      <c r="D18" s="223" t="s">
        <v>122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</row>
    <row r="19" spans="1:39" ht="16.5" thickBot="1">
      <c r="A19" s="222"/>
      <c r="B19" s="211"/>
      <c r="C19" s="210" t="s">
        <v>135</v>
      </c>
      <c r="D19" s="214"/>
      <c r="E19" s="190"/>
      <c r="F19" s="190"/>
      <c r="G19" s="215"/>
      <c r="H19" s="189"/>
      <c r="I19" s="190"/>
      <c r="J19" s="190"/>
      <c r="K19" s="191"/>
      <c r="L19" s="214"/>
      <c r="M19" s="190"/>
      <c r="N19" s="190"/>
      <c r="O19" s="215"/>
      <c r="P19" s="189"/>
      <c r="Q19" s="190"/>
      <c r="R19" s="190"/>
      <c r="S19" s="191"/>
      <c r="T19" s="214"/>
      <c r="U19" s="190"/>
      <c r="V19" s="190"/>
      <c r="W19" s="215"/>
      <c r="X19" s="189"/>
      <c r="Y19" s="190"/>
      <c r="Z19" s="190"/>
      <c r="AA19" s="191"/>
      <c r="AB19" s="214"/>
      <c r="AC19" s="190"/>
      <c r="AD19" s="190"/>
      <c r="AE19" s="215"/>
      <c r="AF19" s="189"/>
      <c r="AG19" s="190"/>
      <c r="AH19" s="190"/>
      <c r="AI19" s="191"/>
      <c r="AJ19" s="189"/>
      <c r="AK19" s="190"/>
      <c r="AL19" s="190"/>
      <c r="AM19" s="191"/>
    </row>
    <row r="20" spans="1:39" ht="30" customHeight="1" thickBot="1">
      <c r="A20" s="222"/>
      <c r="B20" s="211"/>
      <c r="C20" s="211"/>
      <c r="D20" s="197" t="s">
        <v>127</v>
      </c>
      <c r="E20" s="198"/>
      <c r="F20" s="198"/>
      <c r="G20" s="199"/>
      <c r="H20" s="197" t="s">
        <v>151</v>
      </c>
      <c r="I20" s="198"/>
      <c r="J20" s="198"/>
      <c r="K20" s="199"/>
      <c r="L20" s="193" t="s">
        <v>129</v>
      </c>
      <c r="M20" s="194"/>
      <c r="N20" s="194"/>
      <c r="O20" s="195"/>
      <c r="P20" s="193" t="s">
        <v>130</v>
      </c>
      <c r="Q20" s="194"/>
      <c r="R20" s="194"/>
      <c r="S20" s="195"/>
      <c r="T20" s="193" t="s">
        <v>152</v>
      </c>
      <c r="U20" s="194"/>
      <c r="V20" s="194"/>
      <c r="W20" s="195"/>
      <c r="X20" s="183" t="s">
        <v>153</v>
      </c>
      <c r="Y20" s="184"/>
      <c r="Z20" s="184"/>
      <c r="AA20" s="185"/>
      <c r="AB20" s="183" t="s">
        <v>154</v>
      </c>
      <c r="AC20" s="184"/>
      <c r="AD20" s="184"/>
      <c r="AE20" s="185"/>
      <c r="AF20" s="183" t="s">
        <v>165</v>
      </c>
      <c r="AG20" s="184"/>
      <c r="AH20" s="184"/>
      <c r="AI20" s="185"/>
      <c r="AJ20" s="183" t="s">
        <v>155</v>
      </c>
      <c r="AK20" s="184"/>
      <c r="AL20" s="184"/>
      <c r="AM20" s="185"/>
    </row>
    <row r="21" spans="1:39" ht="22.5" customHeight="1" thickBot="1">
      <c r="A21" s="222"/>
      <c r="B21" s="211"/>
      <c r="C21" s="211"/>
      <c r="D21" s="203" t="s">
        <v>164</v>
      </c>
      <c r="E21" s="204"/>
      <c r="F21" s="204"/>
      <c r="G21" s="205"/>
      <c r="H21" s="197" t="s">
        <v>160</v>
      </c>
      <c r="I21" s="198"/>
      <c r="J21" s="198"/>
      <c r="K21" s="199"/>
      <c r="L21" s="197" t="s">
        <v>160</v>
      </c>
      <c r="M21" s="198"/>
      <c r="N21" s="198"/>
      <c r="O21" s="199"/>
      <c r="P21" s="183" t="s">
        <v>162</v>
      </c>
      <c r="Q21" s="184"/>
      <c r="R21" s="184"/>
      <c r="S21" s="185"/>
      <c r="T21" s="183" t="s">
        <v>132</v>
      </c>
      <c r="U21" s="184"/>
      <c r="V21" s="184"/>
      <c r="W21" s="185"/>
      <c r="X21" s="216" t="s">
        <v>136</v>
      </c>
      <c r="Y21" s="187"/>
      <c r="Z21" s="187"/>
      <c r="AA21" s="217"/>
      <c r="AB21" s="186" t="s">
        <v>156</v>
      </c>
      <c r="AC21" s="187"/>
      <c r="AD21" s="187"/>
      <c r="AE21" s="188"/>
      <c r="AF21" s="197" t="s">
        <v>160</v>
      </c>
      <c r="AG21" s="198"/>
      <c r="AH21" s="198"/>
      <c r="AI21" s="199"/>
      <c r="AJ21" s="200" t="s">
        <v>157</v>
      </c>
      <c r="AK21" s="201"/>
      <c r="AL21" s="201"/>
      <c r="AM21" s="228"/>
    </row>
    <row r="22" spans="1:39" ht="22.5" customHeight="1" thickBot="1">
      <c r="A22" s="222"/>
      <c r="B22" s="211"/>
      <c r="C22" s="211"/>
      <c r="D22" s="203"/>
      <c r="E22" s="204"/>
      <c r="F22" s="204"/>
      <c r="G22" s="205"/>
      <c r="H22" s="200" t="s">
        <v>161</v>
      </c>
      <c r="I22" s="201"/>
      <c r="J22" s="201"/>
      <c r="K22" s="202"/>
      <c r="L22" s="200" t="s">
        <v>161</v>
      </c>
      <c r="M22" s="201"/>
      <c r="N22" s="201"/>
      <c r="O22" s="202"/>
      <c r="P22" s="186" t="s">
        <v>163</v>
      </c>
      <c r="Q22" s="187"/>
      <c r="R22" s="187"/>
      <c r="S22" s="188"/>
      <c r="T22" s="186" t="s">
        <v>95</v>
      </c>
      <c r="U22" s="187"/>
      <c r="V22" s="187"/>
      <c r="W22" s="188"/>
      <c r="X22" s="216" t="s">
        <v>136</v>
      </c>
      <c r="Y22" s="187"/>
      <c r="Z22" s="187"/>
      <c r="AA22" s="217"/>
      <c r="AB22" s="225" t="s">
        <v>161</v>
      </c>
      <c r="AC22" s="226"/>
      <c r="AD22" s="226"/>
      <c r="AE22" s="227"/>
      <c r="AF22" s="200" t="s">
        <v>161</v>
      </c>
      <c r="AG22" s="201"/>
      <c r="AH22" s="201"/>
      <c r="AI22" s="202"/>
      <c r="AJ22" s="200" t="s">
        <v>95</v>
      </c>
      <c r="AK22" s="201"/>
      <c r="AL22" s="201"/>
      <c r="AM22" s="228"/>
    </row>
    <row r="23" spans="1:39" ht="50.25" customHeight="1" thickBot="1">
      <c r="A23" s="222"/>
      <c r="B23" s="211"/>
      <c r="C23" s="213"/>
      <c r="D23" s="129" t="s">
        <v>166</v>
      </c>
      <c r="E23" s="130" t="s">
        <v>4</v>
      </c>
      <c r="F23" s="130" t="s">
        <v>167</v>
      </c>
      <c r="G23" s="131" t="s">
        <v>4</v>
      </c>
      <c r="H23" s="129" t="s">
        <v>3</v>
      </c>
      <c r="I23" s="130" t="s">
        <v>4</v>
      </c>
      <c r="J23" s="130" t="s">
        <v>34</v>
      </c>
      <c r="K23" s="131" t="s">
        <v>4</v>
      </c>
      <c r="L23" s="129" t="s">
        <v>3</v>
      </c>
      <c r="M23" s="130" t="s">
        <v>4</v>
      </c>
      <c r="N23" s="130" t="s">
        <v>34</v>
      </c>
      <c r="O23" s="131" t="s">
        <v>4</v>
      </c>
      <c r="P23" s="129" t="s">
        <v>3</v>
      </c>
      <c r="Q23" s="130" t="s">
        <v>4</v>
      </c>
      <c r="R23" s="130" t="s">
        <v>34</v>
      </c>
      <c r="S23" s="131" t="s">
        <v>4</v>
      </c>
      <c r="T23" s="129" t="s">
        <v>3</v>
      </c>
      <c r="U23" s="130" t="s">
        <v>4</v>
      </c>
      <c r="V23" s="130" t="s">
        <v>34</v>
      </c>
      <c r="W23" s="131" t="s">
        <v>4</v>
      </c>
      <c r="X23" s="129" t="s">
        <v>3</v>
      </c>
      <c r="Y23" s="130" t="s">
        <v>4</v>
      </c>
      <c r="Z23" s="130" t="s">
        <v>34</v>
      </c>
      <c r="AA23" s="131" t="s">
        <v>4</v>
      </c>
      <c r="AB23" s="129" t="s">
        <v>3</v>
      </c>
      <c r="AC23" s="130" t="s">
        <v>4</v>
      </c>
      <c r="AD23" s="130" t="s">
        <v>34</v>
      </c>
      <c r="AE23" s="131" t="s">
        <v>4</v>
      </c>
      <c r="AF23" s="129" t="s">
        <v>3</v>
      </c>
      <c r="AG23" s="130" t="s">
        <v>4</v>
      </c>
      <c r="AH23" s="130" t="s">
        <v>34</v>
      </c>
      <c r="AI23" s="131" t="s">
        <v>4</v>
      </c>
      <c r="AJ23" s="129" t="s">
        <v>3</v>
      </c>
      <c r="AK23" s="130" t="s">
        <v>4</v>
      </c>
      <c r="AL23" s="130" t="s">
        <v>34</v>
      </c>
      <c r="AM23" s="131" t="s">
        <v>4</v>
      </c>
    </row>
    <row r="24" spans="1:39" ht="33" customHeight="1" thickBot="1">
      <c r="A24" s="162">
        <v>1</v>
      </c>
      <c r="B24" s="96" t="s">
        <v>137</v>
      </c>
      <c r="C24" s="163" t="s">
        <v>138</v>
      </c>
      <c r="D24" s="136"/>
      <c r="E24" s="141"/>
      <c r="F24" s="137"/>
      <c r="G24" s="138"/>
      <c r="H24" s="136"/>
      <c r="I24" s="137"/>
      <c r="J24" s="137"/>
      <c r="K24" s="138"/>
      <c r="L24" s="167"/>
      <c r="M24" s="141"/>
      <c r="N24" s="137"/>
      <c r="O24" s="168"/>
      <c r="P24" s="136"/>
      <c r="Q24" s="137"/>
      <c r="R24" s="137"/>
      <c r="S24" s="138"/>
      <c r="T24" s="137"/>
      <c r="U24" s="141"/>
      <c r="V24" s="137"/>
      <c r="W24" s="168"/>
      <c r="X24" s="136"/>
      <c r="Y24" s="141"/>
      <c r="Z24" s="137"/>
      <c r="AA24" s="138"/>
      <c r="AB24" s="167"/>
      <c r="AC24" s="141"/>
      <c r="AD24" s="167"/>
      <c r="AE24" s="168"/>
      <c r="AF24" s="136"/>
      <c r="AG24" s="137"/>
      <c r="AH24" s="137"/>
      <c r="AI24" s="138"/>
      <c r="AJ24" s="137"/>
      <c r="AK24" s="137"/>
      <c r="AL24" s="137"/>
      <c r="AM24" s="138"/>
    </row>
    <row r="25" spans="1:39" ht="33" customHeight="1" thickBot="1">
      <c r="A25" s="162">
        <v>2</v>
      </c>
      <c r="B25" s="97" t="s">
        <v>139</v>
      </c>
      <c r="C25" s="164" t="s">
        <v>140</v>
      </c>
      <c r="D25" s="144"/>
      <c r="E25" s="145"/>
      <c r="F25" s="145"/>
      <c r="G25" s="146"/>
      <c r="H25" s="144"/>
      <c r="I25" s="149"/>
      <c r="J25" s="145"/>
      <c r="K25" s="146"/>
      <c r="L25" s="169"/>
      <c r="M25" s="149"/>
      <c r="N25" s="145"/>
      <c r="O25" s="170"/>
      <c r="P25" s="144"/>
      <c r="Q25" s="149"/>
      <c r="R25" s="137"/>
      <c r="S25" s="146"/>
      <c r="T25" s="137"/>
      <c r="U25" s="149"/>
      <c r="V25" s="137"/>
      <c r="W25" s="170"/>
      <c r="X25" s="144"/>
      <c r="Y25" s="149"/>
      <c r="Z25" s="145"/>
      <c r="AA25" s="146"/>
      <c r="AB25" s="169"/>
      <c r="AC25" s="145"/>
      <c r="AD25" s="169"/>
      <c r="AE25" s="170"/>
      <c r="AF25" s="144"/>
      <c r="AG25" s="149"/>
      <c r="AH25" s="145"/>
      <c r="AI25" s="146"/>
      <c r="AJ25" s="137"/>
      <c r="AK25" s="149"/>
      <c r="AL25" s="145"/>
      <c r="AM25" s="146"/>
    </row>
    <row r="26" spans="1:39" ht="33" customHeight="1" thickBot="1">
      <c r="A26" s="162">
        <v>3</v>
      </c>
      <c r="B26" s="97" t="s">
        <v>141</v>
      </c>
      <c r="C26" s="164" t="s">
        <v>142</v>
      </c>
      <c r="D26" s="144"/>
      <c r="E26" s="145"/>
      <c r="F26" s="145"/>
      <c r="G26" s="146"/>
      <c r="H26" s="144"/>
      <c r="I26" s="145"/>
      <c r="J26" s="145"/>
      <c r="K26" s="146"/>
      <c r="L26" s="169"/>
      <c r="M26" s="149"/>
      <c r="N26" s="145"/>
      <c r="O26" s="170"/>
      <c r="P26" s="144"/>
      <c r="Q26" s="149"/>
      <c r="R26" s="137"/>
      <c r="S26" s="146"/>
      <c r="T26" s="137"/>
      <c r="U26" s="149"/>
      <c r="V26" s="137"/>
      <c r="W26" s="170"/>
      <c r="X26" s="144"/>
      <c r="Y26" s="149"/>
      <c r="Z26" s="145"/>
      <c r="AA26" s="146"/>
      <c r="AB26" s="169"/>
      <c r="AC26" s="145"/>
      <c r="AD26" s="169"/>
      <c r="AE26" s="170"/>
      <c r="AF26" s="144"/>
      <c r="AG26" s="149"/>
      <c r="AH26" s="145"/>
      <c r="AI26" s="146"/>
      <c r="AJ26" s="137"/>
      <c r="AK26" s="149"/>
      <c r="AL26" s="145"/>
      <c r="AM26" s="146"/>
    </row>
    <row r="27" spans="1:39" ht="33" customHeight="1" thickBot="1">
      <c r="A27" s="162">
        <v>4</v>
      </c>
      <c r="B27" s="97" t="s">
        <v>143</v>
      </c>
      <c r="C27" s="164" t="s">
        <v>144</v>
      </c>
      <c r="D27" s="144"/>
      <c r="E27" s="145"/>
      <c r="F27" s="145"/>
      <c r="G27" s="146"/>
      <c r="H27" s="144"/>
      <c r="I27" s="149"/>
      <c r="J27" s="145"/>
      <c r="K27" s="146"/>
      <c r="L27" s="169"/>
      <c r="M27" s="149"/>
      <c r="N27" s="145"/>
      <c r="O27" s="170"/>
      <c r="P27" s="144"/>
      <c r="Q27" s="149"/>
      <c r="R27" s="137"/>
      <c r="S27" s="146"/>
      <c r="T27" s="137"/>
      <c r="U27" s="149"/>
      <c r="V27" s="137"/>
      <c r="W27" s="170"/>
      <c r="X27" s="144"/>
      <c r="Y27" s="149"/>
      <c r="Z27" s="145"/>
      <c r="AA27" s="146"/>
      <c r="AB27" s="169"/>
      <c r="AC27" s="145"/>
      <c r="AD27" s="169"/>
      <c r="AE27" s="170"/>
      <c r="AF27" s="144"/>
      <c r="AG27" s="149"/>
      <c r="AH27" s="145"/>
      <c r="AI27" s="146"/>
      <c r="AJ27" s="137"/>
      <c r="AK27" s="149"/>
      <c r="AL27" s="145"/>
      <c r="AM27" s="146"/>
    </row>
    <row r="28" spans="1:39" ht="33" customHeight="1" thickBot="1">
      <c r="A28" s="162"/>
      <c r="B28" s="97" t="s">
        <v>145</v>
      </c>
      <c r="C28" s="164" t="s">
        <v>146</v>
      </c>
      <c r="D28" s="144"/>
      <c r="E28" s="145"/>
      <c r="F28" s="145"/>
      <c r="G28" s="146"/>
      <c r="H28" s="144"/>
      <c r="I28" s="145"/>
      <c r="J28" s="145"/>
      <c r="K28" s="146"/>
      <c r="L28" s="169"/>
      <c r="M28" s="149"/>
      <c r="N28" s="145"/>
      <c r="O28" s="170"/>
      <c r="P28" s="144"/>
      <c r="Q28" s="149"/>
      <c r="R28" s="137"/>
      <c r="S28" s="146"/>
      <c r="T28" s="137"/>
      <c r="U28" s="149"/>
      <c r="V28" s="137"/>
      <c r="W28" s="170"/>
      <c r="X28" s="144"/>
      <c r="Y28" s="149"/>
      <c r="Z28" s="145"/>
      <c r="AA28" s="146"/>
      <c r="AB28" s="169"/>
      <c r="AC28" s="145"/>
      <c r="AD28" s="169"/>
      <c r="AE28" s="170"/>
      <c r="AF28" s="144"/>
      <c r="AG28" s="149"/>
      <c r="AH28" s="145"/>
      <c r="AI28" s="146"/>
      <c r="AJ28" s="137"/>
      <c r="AK28" s="149"/>
      <c r="AL28" s="145"/>
      <c r="AM28" s="146"/>
    </row>
    <row r="29" spans="1:39" ht="33" customHeight="1" thickBot="1">
      <c r="A29" s="162">
        <v>6</v>
      </c>
      <c r="B29" s="98" t="s">
        <v>147</v>
      </c>
      <c r="C29" s="165" t="s">
        <v>148</v>
      </c>
      <c r="D29" s="171"/>
      <c r="E29" s="172"/>
      <c r="F29" s="172"/>
      <c r="G29" s="173"/>
      <c r="H29" s="171"/>
      <c r="I29" s="172"/>
      <c r="J29" s="172"/>
      <c r="K29" s="173"/>
      <c r="L29" s="174"/>
      <c r="M29" s="175"/>
      <c r="N29" s="172"/>
      <c r="O29" s="176"/>
      <c r="P29" s="171"/>
      <c r="Q29" s="175"/>
      <c r="R29" s="137"/>
      <c r="S29" s="173"/>
      <c r="T29" s="137"/>
      <c r="U29" s="175"/>
      <c r="V29" s="137"/>
      <c r="W29" s="176"/>
      <c r="X29" s="171"/>
      <c r="Y29" s="175"/>
      <c r="Z29" s="172"/>
      <c r="AA29" s="173"/>
      <c r="AB29" s="174"/>
      <c r="AC29" s="172"/>
      <c r="AD29" s="174"/>
      <c r="AE29" s="176"/>
      <c r="AF29" s="171"/>
      <c r="AG29" s="175"/>
      <c r="AH29" s="172"/>
      <c r="AI29" s="173"/>
      <c r="AJ29" s="137"/>
      <c r="AK29" s="175"/>
      <c r="AL29" s="172"/>
      <c r="AM29" s="173"/>
    </row>
    <row r="30" spans="1:39" ht="59.25" customHeight="1" thickBot="1">
      <c r="A30" s="218" t="s">
        <v>21</v>
      </c>
      <c r="B30" s="219"/>
      <c r="C30" s="166"/>
      <c r="D30" s="177"/>
      <c r="E30" s="178"/>
      <c r="F30" s="179"/>
      <c r="G30" s="180"/>
      <c r="H30" s="177"/>
      <c r="I30" s="179"/>
      <c r="J30" s="179"/>
      <c r="K30" s="180"/>
      <c r="L30" s="181"/>
      <c r="M30" s="179"/>
      <c r="N30" s="179"/>
      <c r="O30" s="182"/>
      <c r="P30" s="177"/>
      <c r="Q30" s="179"/>
      <c r="R30" s="179"/>
      <c r="S30" s="180"/>
      <c r="T30" s="181"/>
      <c r="U30" s="179"/>
      <c r="V30" s="179"/>
      <c r="W30" s="182"/>
      <c r="X30" s="177"/>
      <c r="Y30" s="179"/>
      <c r="Z30" s="178"/>
      <c r="AA30" s="180"/>
      <c r="AB30" s="181"/>
      <c r="AC30" s="179"/>
      <c r="AD30" s="179"/>
      <c r="AE30" s="182"/>
      <c r="AF30" s="177"/>
      <c r="AG30" s="179"/>
      <c r="AH30" s="179"/>
      <c r="AI30" s="180"/>
      <c r="AJ30" s="177"/>
      <c r="AK30" s="179"/>
      <c r="AL30" s="179"/>
      <c r="AM30" s="180"/>
    </row>
    <row r="31" spans="1:39" ht="12.75">
      <c r="A31" s="117"/>
      <c r="B31" s="118"/>
      <c r="C31" s="118"/>
      <c r="D31" s="117"/>
      <c r="E31" s="117"/>
      <c r="F31" s="117"/>
      <c r="G31" s="117"/>
      <c r="H31" s="122"/>
      <c r="I31" s="122"/>
      <c r="J31" s="122"/>
      <c r="K31" s="122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</row>
    <row r="32" spans="1:39" ht="27" customHeight="1">
      <c r="A32" s="220" t="s">
        <v>149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</row>
    <row r="33" spans="1:39" ht="12.75">
      <c r="A33" s="123"/>
      <c r="B33" s="123"/>
      <c r="C33" s="123"/>
      <c r="D33" s="123"/>
      <c r="E33" s="123"/>
      <c r="F33" s="123"/>
      <c r="G33" s="124"/>
      <c r="H33" s="124"/>
      <c r="I33" s="124"/>
      <c r="J33" s="124"/>
      <c r="K33" s="124"/>
      <c r="L33" s="125"/>
      <c r="M33" s="125"/>
      <c r="N33" s="125"/>
      <c r="O33" s="125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</row>
    <row r="34" spans="1:39" ht="12.75">
      <c r="A34" s="123"/>
      <c r="B34" s="123"/>
      <c r="C34" s="123"/>
      <c r="D34" s="123"/>
      <c r="E34" s="123"/>
      <c r="F34" s="123"/>
      <c r="G34" s="124"/>
      <c r="H34" s="124"/>
      <c r="I34" s="124"/>
      <c r="J34" s="124"/>
      <c r="K34" s="124"/>
      <c r="L34" s="125"/>
      <c r="M34" s="125"/>
      <c r="N34" s="125"/>
      <c r="O34" s="125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</row>
    <row r="35" spans="1:39" ht="12.75">
      <c r="A35" s="123"/>
      <c r="B35" s="123"/>
      <c r="C35" s="123"/>
      <c r="D35" s="123"/>
      <c r="E35" s="123"/>
      <c r="F35" s="123"/>
      <c r="G35" s="124"/>
      <c r="H35" s="124"/>
      <c r="I35" s="124"/>
      <c r="J35" s="124"/>
      <c r="K35" s="124"/>
      <c r="L35" s="125"/>
      <c r="M35" s="125"/>
      <c r="N35" s="125"/>
      <c r="O35" s="125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</row>
    <row r="36" spans="1:39" ht="12.75">
      <c r="A36" s="123"/>
      <c r="B36" s="123"/>
      <c r="C36" s="123"/>
      <c r="D36" s="123"/>
      <c r="E36" s="123"/>
      <c r="F36" s="123"/>
      <c r="G36" s="124"/>
      <c r="H36" s="124"/>
      <c r="I36" s="124"/>
      <c r="J36" s="124"/>
      <c r="K36" s="124"/>
      <c r="L36" s="125"/>
      <c r="M36" s="125"/>
      <c r="N36" s="125"/>
      <c r="O36" s="125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</row>
    <row r="37" spans="1:39" ht="12.75">
      <c r="A37" s="123"/>
      <c r="B37" s="123"/>
      <c r="C37" s="123"/>
      <c r="D37" s="123"/>
      <c r="E37" s="123"/>
      <c r="F37" s="123"/>
      <c r="G37" s="124"/>
      <c r="H37" s="124"/>
      <c r="I37" s="124"/>
      <c r="J37" s="124"/>
      <c r="K37" s="124"/>
      <c r="L37" s="125"/>
      <c r="M37" s="125"/>
      <c r="N37" s="125"/>
      <c r="O37" s="125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</row>
    <row r="38" spans="1:39" ht="12.75">
      <c r="A38" s="123"/>
      <c r="B38" s="123"/>
      <c r="C38" s="123"/>
      <c r="D38" s="123"/>
      <c r="E38" s="123"/>
      <c r="F38" s="123"/>
      <c r="G38" s="124"/>
      <c r="H38" s="124"/>
      <c r="I38" s="124"/>
      <c r="J38" s="124"/>
      <c r="K38" s="124"/>
      <c r="L38" s="125"/>
      <c r="M38" s="125"/>
      <c r="N38" s="125"/>
      <c r="O38" s="125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</row>
    <row r="39" spans="1:39" ht="12.75">
      <c r="A39" s="123"/>
      <c r="B39" s="123"/>
      <c r="C39" s="123"/>
      <c r="D39" s="123"/>
      <c r="E39" s="123"/>
      <c r="F39" s="123"/>
      <c r="G39" s="124"/>
      <c r="H39" s="124"/>
      <c r="I39" s="124"/>
      <c r="J39" s="124"/>
      <c r="K39" s="124"/>
      <c r="L39" s="125"/>
      <c r="M39" s="125"/>
      <c r="N39" s="125"/>
      <c r="O39" s="125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</row>
  </sheetData>
  <sheetProtection formatCells="0" formatColumns="0" formatRows="0" insertColumns="0" insertRows="0" insertHyperlinks="0" deleteColumns="0" deleteRows="0" sort="0" autoFilter="0" pivotTables="0"/>
  <mergeCells count="76">
    <mergeCell ref="A30:B30"/>
    <mergeCell ref="A32:AM32"/>
    <mergeCell ref="AJ21:AM21"/>
    <mergeCell ref="D22:G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AF20:AI20"/>
    <mergeCell ref="AJ20:AM20"/>
    <mergeCell ref="D21:G21"/>
    <mergeCell ref="H21:K21"/>
    <mergeCell ref="L21:O21"/>
    <mergeCell ref="P21:S21"/>
    <mergeCell ref="T21:W21"/>
    <mergeCell ref="X21:AA21"/>
    <mergeCell ref="AB21:AE21"/>
    <mergeCell ref="AF21:AI21"/>
    <mergeCell ref="AB19:AE19"/>
    <mergeCell ref="AF19:AI19"/>
    <mergeCell ref="AJ19:AM19"/>
    <mergeCell ref="D20:G20"/>
    <mergeCell ref="H20:K20"/>
    <mergeCell ref="L20:O20"/>
    <mergeCell ref="P20:S20"/>
    <mergeCell ref="T20:W20"/>
    <mergeCell ref="X20:AA20"/>
    <mergeCell ref="AB20:AE20"/>
    <mergeCell ref="A18:A23"/>
    <mergeCell ref="B18:B23"/>
    <mergeCell ref="D18:AM18"/>
    <mergeCell ref="C19:C23"/>
    <mergeCell ref="D19:G19"/>
    <mergeCell ref="H19:K19"/>
    <mergeCell ref="L19:O19"/>
    <mergeCell ref="P19:S19"/>
    <mergeCell ref="T19:W19"/>
    <mergeCell ref="X19:AA19"/>
    <mergeCell ref="A16:AM16"/>
    <mergeCell ref="A1:AM1"/>
    <mergeCell ref="A3:A7"/>
    <mergeCell ref="B3:B7"/>
    <mergeCell ref="D3:AM3"/>
    <mergeCell ref="C4:C7"/>
    <mergeCell ref="AJ4:AM4"/>
    <mergeCell ref="AJ6:AM6"/>
    <mergeCell ref="H5:K5"/>
    <mergeCell ref="T6:W6"/>
    <mergeCell ref="L5:O5"/>
    <mergeCell ref="P5:S5"/>
    <mergeCell ref="T5:W5"/>
    <mergeCell ref="X5:AA5"/>
    <mergeCell ref="AJ5:AM5"/>
    <mergeCell ref="D5:G5"/>
    <mergeCell ref="A14:B14"/>
    <mergeCell ref="P6:S6"/>
    <mergeCell ref="P4:S4"/>
    <mergeCell ref="T4:W4"/>
    <mergeCell ref="X4:AA4"/>
    <mergeCell ref="AB5:AE5"/>
    <mergeCell ref="D6:G6"/>
    <mergeCell ref="H6:K6"/>
    <mergeCell ref="AF6:AI6"/>
    <mergeCell ref="L4:O4"/>
    <mergeCell ref="AF5:AI5"/>
    <mergeCell ref="AB4:AE4"/>
    <mergeCell ref="AF4:AI4"/>
    <mergeCell ref="D4:G4"/>
    <mergeCell ref="H4:K4"/>
    <mergeCell ref="L6:O6"/>
    <mergeCell ref="AB6:AE6"/>
    <mergeCell ref="X6:AA6"/>
  </mergeCells>
  <printOptions horizontalCentered="1"/>
  <pageMargins left="0" right="0" top="0.3937007874015748" bottom="0.1968503937007874" header="0" footer="0"/>
  <pageSetup horizontalDpi="300" verticalDpi="3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8515625" style="0" customWidth="1"/>
    <col min="2" max="2" width="47.28125" style="0" customWidth="1"/>
    <col min="3" max="3" width="21.8515625" style="0" customWidth="1"/>
    <col min="4" max="4" width="14.57421875" style="0" customWidth="1"/>
    <col min="5" max="5" width="13.57421875" style="0" customWidth="1"/>
    <col min="6" max="6" width="22.140625" style="0" customWidth="1"/>
    <col min="7" max="7" width="32.8515625" style="0" customWidth="1"/>
  </cols>
  <sheetData>
    <row r="1" spans="1:7" ht="15" customHeight="1">
      <c r="A1" s="229" t="s">
        <v>27</v>
      </c>
      <c r="B1" s="230"/>
      <c r="C1" s="10">
        <v>18</v>
      </c>
      <c r="D1" s="42"/>
      <c r="E1" s="42"/>
      <c r="F1" s="42"/>
      <c r="G1" s="42"/>
    </row>
    <row r="2" spans="1:7" ht="15" customHeight="1">
      <c r="A2" s="229" t="s">
        <v>28</v>
      </c>
      <c r="B2" s="230"/>
      <c r="C2" s="10" t="s">
        <v>97</v>
      </c>
      <c r="D2" s="42"/>
      <c r="E2" s="42"/>
      <c r="F2" s="42"/>
      <c r="G2" s="42"/>
    </row>
    <row r="3" spans="1:7" ht="15" customHeight="1">
      <c r="A3" s="229" t="s">
        <v>29</v>
      </c>
      <c r="B3" s="230"/>
      <c r="C3" s="10">
        <v>3</v>
      </c>
      <c r="D3" s="42"/>
      <c r="E3" s="42"/>
      <c r="F3" s="42"/>
      <c r="G3" s="42"/>
    </row>
    <row r="4" spans="1:7" ht="15" customHeight="1">
      <c r="A4" s="229" t="s">
        <v>23</v>
      </c>
      <c r="B4" s="230"/>
      <c r="C4" s="10">
        <v>304</v>
      </c>
      <c r="D4" s="42"/>
      <c r="E4" s="42"/>
      <c r="F4" s="42"/>
      <c r="G4" s="42"/>
    </row>
    <row r="5" spans="1:7" ht="15" customHeight="1">
      <c r="A5" s="229" t="s">
        <v>7</v>
      </c>
      <c r="B5" s="230"/>
      <c r="C5" s="10">
        <v>6</v>
      </c>
      <c r="D5" s="42"/>
      <c r="E5" s="42"/>
      <c r="F5" s="42"/>
      <c r="G5" s="42"/>
    </row>
    <row r="6" spans="1:7" ht="15" customHeight="1">
      <c r="A6" s="229" t="s">
        <v>35</v>
      </c>
      <c r="B6" s="230"/>
      <c r="C6" s="10" t="s">
        <v>78</v>
      </c>
      <c r="D6" s="42"/>
      <c r="E6" s="42"/>
      <c r="F6" s="42"/>
      <c r="G6" s="42"/>
    </row>
    <row r="7" spans="1:7" ht="32.25" customHeight="1">
      <c r="A7" s="31" t="s">
        <v>0</v>
      </c>
      <c r="B7" s="31" t="s">
        <v>30</v>
      </c>
      <c r="C7" s="31" t="s">
        <v>31</v>
      </c>
      <c r="D7" s="31" t="s">
        <v>32</v>
      </c>
      <c r="E7" s="31" t="s">
        <v>46</v>
      </c>
      <c r="F7" s="31" t="s">
        <v>47</v>
      </c>
      <c r="G7" s="31" t="s">
        <v>68</v>
      </c>
    </row>
    <row r="8" spans="1:7" ht="15" customHeight="1">
      <c r="A8" s="31">
        <v>1</v>
      </c>
      <c r="B8" s="10" t="str">
        <f>'ЖН-ОН-1'!D4</f>
        <v>АСМ</v>
      </c>
      <c r="C8" s="10">
        <v>64</v>
      </c>
      <c r="D8" s="10" t="s">
        <v>106</v>
      </c>
      <c r="E8" s="109">
        <v>14</v>
      </c>
      <c r="F8" s="10" t="s">
        <v>121</v>
      </c>
      <c r="G8" s="10" t="s">
        <v>76</v>
      </c>
    </row>
    <row r="9" spans="1:7" ht="13.5" customHeight="1">
      <c r="A9" s="31">
        <v>2</v>
      </c>
      <c r="B9" s="10" t="str">
        <f>'ЖН-ОН-1'!H4</f>
        <v>Бизнес режалаштириш</v>
      </c>
      <c r="C9" s="10">
        <v>64</v>
      </c>
      <c r="D9" s="10" t="s">
        <v>107</v>
      </c>
      <c r="E9" s="109">
        <v>11</v>
      </c>
      <c r="F9" s="10" t="s">
        <v>121</v>
      </c>
      <c r="G9" s="10" t="s">
        <v>103</v>
      </c>
    </row>
    <row r="10" spans="1:7" ht="13.5" customHeight="1">
      <c r="A10" s="31">
        <v>3</v>
      </c>
      <c r="B10" s="10" t="str">
        <f>'ЖН-ОН-1'!L4</f>
        <v>Жахон қишлоқ ва сув хўжалиги</v>
      </c>
      <c r="C10" s="10">
        <v>116</v>
      </c>
      <c r="D10" s="10" t="s">
        <v>108</v>
      </c>
      <c r="E10" s="109">
        <v>18</v>
      </c>
      <c r="F10" s="10" t="s">
        <v>121</v>
      </c>
      <c r="G10" s="10" t="s">
        <v>105</v>
      </c>
    </row>
    <row r="11" spans="1:10" ht="13.5" customHeight="1">
      <c r="A11" s="31">
        <v>4</v>
      </c>
      <c r="B11" s="10" t="str">
        <f>'ЖН-ОН-1'!P4</f>
        <v>Инглиз тили</v>
      </c>
      <c r="C11" s="10">
        <v>116</v>
      </c>
      <c r="D11" s="10" t="s">
        <v>109</v>
      </c>
      <c r="E11" s="109">
        <v>21</v>
      </c>
      <c r="F11" s="10" t="s">
        <v>121</v>
      </c>
      <c r="G11" s="10" t="s">
        <v>105</v>
      </c>
      <c r="J11">
        <f>360/14</f>
        <v>25.714285714285715</v>
      </c>
    </row>
    <row r="12" spans="1:10" ht="13.5" customHeight="1">
      <c r="A12" s="31">
        <v>5</v>
      </c>
      <c r="B12" s="10" t="str">
        <f>'ЖН-ОН-1'!T4</f>
        <v>Инновацион иқтисодиёт</v>
      </c>
      <c r="C12" s="10">
        <v>88</v>
      </c>
      <c r="D12" s="10" t="s">
        <v>110</v>
      </c>
      <c r="E12" s="109">
        <v>13</v>
      </c>
      <c r="F12" s="10" t="s">
        <v>121</v>
      </c>
      <c r="G12" s="10" t="s">
        <v>81</v>
      </c>
      <c r="J12">
        <f>J11*2</f>
        <v>51.42857142857143</v>
      </c>
    </row>
    <row r="13" spans="1:7" ht="13.5" customHeight="1">
      <c r="A13" s="31">
        <v>6</v>
      </c>
      <c r="B13" s="10" t="str">
        <f>'ЖН-ОН-1'!X4</f>
        <v>Корпоратив бошкарув</v>
      </c>
      <c r="C13" s="10">
        <v>146</v>
      </c>
      <c r="D13" s="10" t="s">
        <v>111</v>
      </c>
      <c r="E13" s="109">
        <v>15</v>
      </c>
      <c r="F13" s="10" t="s">
        <v>121</v>
      </c>
      <c r="G13" s="10" t="s">
        <v>69</v>
      </c>
    </row>
    <row r="14" spans="1:7" ht="13.5" customHeight="1">
      <c r="A14" s="31">
        <v>7</v>
      </c>
      <c r="B14" s="10" t="str">
        <f>'ЖН-ОН-1'!AB4</f>
        <v>МИҒ</v>
      </c>
      <c r="C14" s="10">
        <v>184</v>
      </c>
      <c r="D14" s="10" t="s">
        <v>112</v>
      </c>
      <c r="E14" s="109">
        <v>12</v>
      </c>
      <c r="F14" s="10" t="s">
        <v>121</v>
      </c>
      <c r="G14" s="10" t="s">
        <v>69</v>
      </c>
    </row>
    <row r="15" spans="1:7" ht="12.75" customHeight="1">
      <c r="A15" s="31">
        <v>8</v>
      </c>
      <c r="B15" s="10">
        <f>'ЖН-ОН-1'!AJ4</f>
        <v>0</v>
      </c>
      <c r="C15" s="10">
        <v>162</v>
      </c>
      <c r="D15" s="10" t="s">
        <v>113</v>
      </c>
      <c r="E15" s="109">
        <v>12</v>
      </c>
      <c r="F15" s="10" t="s">
        <v>121</v>
      </c>
      <c r="G15" s="10" t="s">
        <v>69</v>
      </c>
    </row>
    <row r="16" spans="1:7" ht="15.75">
      <c r="A16" s="31">
        <v>9</v>
      </c>
      <c r="B16" s="10" t="e">
        <f>'ЖН-ОН-1'!#REF!</f>
        <v>#REF!</v>
      </c>
      <c r="C16" s="10">
        <v>54</v>
      </c>
      <c r="D16" s="10" t="s">
        <v>114</v>
      </c>
      <c r="E16" s="109">
        <v>19</v>
      </c>
      <c r="F16" s="10" t="s">
        <v>121</v>
      </c>
      <c r="G16" s="10" t="s">
        <v>104</v>
      </c>
    </row>
    <row r="17" spans="1:7" ht="15.75">
      <c r="A17" s="31">
        <v>10</v>
      </c>
      <c r="B17" s="10" t="s">
        <v>102</v>
      </c>
      <c r="C17" s="10">
        <v>184</v>
      </c>
      <c r="D17" s="10" t="s">
        <v>115</v>
      </c>
      <c r="E17" s="109">
        <v>14</v>
      </c>
      <c r="F17" s="10" t="s">
        <v>121</v>
      </c>
      <c r="G17" s="10" t="s">
        <v>69</v>
      </c>
    </row>
    <row r="18" spans="1:7" ht="15.75">
      <c r="A18" s="31">
        <v>11</v>
      </c>
      <c r="B18" s="10" t="s">
        <v>117</v>
      </c>
      <c r="C18" s="10"/>
      <c r="D18" s="10" t="s">
        <v>118</v>
      </c>
      <c r="E18" s="109"/>
      <c r="F18" s="10" t="s">
        <v>121</v>
      </c>
      <c r="G18" s="10" t="s">
        <v>69</v>
      </c>
    </row>
    <row r="19" spans="1:7" ht="15.75">
      <c r="A19" s="31"/>
      <c r="B19" s="10"/>
      <c r="C19" s="10"/>
      <c r="D19" s="10"/>
      <c r="E19" s="10"/>
      <c r="F19" s="10"/>
      <c r="G19" s="10"/>
    </row>
    <row r="20" spans="1:7" s="38" customFormat="1" ht="15.75">
      <c r="A20" s="36"/>
      <c r="B20" s="36"/>
      <c r="C20" s="36"/>
      <c r="D20" s="36"/>
      <c r="E20" s="36"/>
      <c r="F20" s="36"/>
      <c r="G20" s="43"/>
    </row>
    <row r="21" spans="1:11" ht="31.5">
      <c r="A21" s="42"/>
      <c r="B21" s="31" t="s">
        <v>51</v>
      </c>
      <c r="C21" s="31" t="s">
        <v>52</v>
      </c>
      <c r="D21" s="44"/>
      <c r="E21" s="44"/>
      <c r="F21" s="45" t="s">
        <v>53</v>
      </c>
      <c r="G21" s="10" t="s">
        <v>70</v>
      </c>
      <c r="J21">
        <f>360/252</f>
        <v>1.4285714285714286</v>
      </c>
      <c r="K21">
        <f>J21*36</f>
        <v>51.42857142857143</v>
      </c>
    </row>
    <row r="22" spans="1:11" ht="15.75">
      <c r="A22" s="42"/>
      <c r="B22" s="10" t="s">
        <v>116</v>
      </c>
      <c r="C22" s="10" t="s">
        <v>99</v>
      </c>
      <c r="D22" s="10"/>
      <c r="E22" s="10"/>
      <c r="F22" s="10" t="s">
        <v>98</v>
      </c>
      <c r="G22" s="34">
        <v>6</v>
      </c>
      <c r="J22">
        <f>162/90</f>
        <v>1.8</v>
      </c>
      <c r="K22">
        <f>J21*J22</f>
        <v>2.5714285714285716</v>
      </c>
    </row>
    <row r="23" spans="1:7" ht="15.75">
      <c r="A23" s="42"/>
      <c r="B23" s="42"/>
      <c r="C23" s="42"/>
      <c r="D23" s="42"/>
      <c r="E23" s="42"/>
      <c r="F23" s="42"/>
      <c r="G23" s="42"/>
    </row>
    <row r="24" spans="1:7" ht="15.75">
      <c r="A24" s="42"/>
      <c r="B24" s="42"/>
      <c r="C24" s="42"/>
      <c r="D24" s="42"/>
      <c r="E24" s="42"/>
      <c r="F24" s="42"/>
      <c r="G24" s="42"/>
    </row>
    <row r="25" spans="1:7" ht="15.75">
      <c r="A25" s="42"/>
      <c r="B25" s="42"/>
      <c r="C25" s="42"/>
      <c r="D25" s="42"/>
      <c r="E25" s="10" t="s">
        <v>42</v>
      </c>
      <c r="F25" s="10" t="s">
        <v>44</v>
      </c>
      <c r="G25" s="42"/>
    </row>
    <row r="26" spans="1:7" ht="12.75">
      <c r="A26" s="41"/>
      <c r="B26" s="41"/>
      <c r="C26" s="41"/>
      <c r="D26" s="41"/>
      <c r="E26" s="41"/>
      <c r="F26" s="41"/>
      <c r="G26" s="41"/>
    </row>
    <row r="27" spans="1:7" ht="12.75">
      <c r="A27" s="41"/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1"/>
      <c r="B29" s="41"/>
      <c r="C29" s="41"/>
      <c r="D29" s="41"/>
      <c r="E29" s="41"/>
      <c r="F29" s="41"/>
      <c r="G29" s="41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0">
      <selection activeCell="B15" sqref="B15:C15"/>
    </sheetView>
  </sheetViews>
  <sheetFormatPr defaultColWidth="9.140625" defaultRowHeight="12.75"/>
  <cols>
    <col min="1" max="2" width="4.57421875" style="1" customWidth="1"/>
    <col min="3" max="3" width="41.00390625" style="1" customWidth="1"/>
    <col min="4" max="4" width="14.00390625" style="1" customWidth="1"/>
    <col min="5" max="6" width="4.7109375" style="1" hidden="1" customWidth="1"/>
    <col min="7" max="7" width="10.5742187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9.421875" style="1" customWidth="1"/>
    <col min="12" max="12" width="11.421875" style="1" customWidth="1"/>
    <col min="13" max="13" width="10.421875" style="1" customWidth="1"/>
    <col min="14" max="14" width="9.421875" style="1" customWidth="1"/>
    <col min="15" max="15" width="15.0039062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100</v>
      </c>
      <c r="K4" s="29" t="str">
        <f>+M!D8</f>
        <v>I-18/01-304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15.75" customHeight="1">
      <c r="A8" s="248" t="s">
        <v>38</v>
      </c>
      <c r="B8" s="248"/>
      <c r="C8" s="53" t="str">
        <f>M!B8</f>
        <v>АСМ</v>
      </c>
      <c r="D8" s="54" t="s">
        <v>50</v>
      </c>
      <c r="E8" s="54"/>
      <c r="F8" s="54"/>
      <c r="G8" s="55" t="str">
        <f>'ЖН-ОН-1'!D5</f>
        <v>Сангирова У</v>
      </c>
      <c r="H8" s="55"/>
      <c r="I8" s="56"/>
      <c r="J8" s="56"/>
      <c r="K8" s="57"/>
      <c r="L8" s="39" t="s">
        <v>49</v>
      </c>
      <c r="M8" s="39"/>
      <c r="N8" s="58" t="str">
        <f>'ЖН-ОН-1'!D6</f>
        <v>Сангирова У</v>
      </c>
      <c r="O8" s="59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M!C8</f>
        <v>64</v>
      </c>
      <c r="H9" s="247" t="s">
        <v>43</v>
      </c>
      <c r="I9" s="247"/>
      <c r="J9" s="247"/>
      <c r="K9" s="247"/>
      <c r="L9" s="102">
        <f>+M!E8</f>
        <v>14</v>
      </c>
      <c r="M9" s="250" t="str">
        <f>M!F8</f>
        <v>июнь. 2018 й.</v>
      </c>
      <c r="N9" s="250"/>
      <c r="O9" s="60"/>
    </row>
    <row r="10" spans="1:15" ht="12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232" t="s">
        <v>0</v>
      </c>
      <c r="B11" s="249" t="s">
        <v>39</v>
      </c>
      <c r="C11" s="249"/>
      <c r="D11" s="251" t="s">
        <v>61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62</v>
      </c>
      <c r="N11" s="235" t="s">
        <v>12</v>
      </c>
      <c r="O11" s="249" t="s">
        <v>13</v>
      </c>
    </row>
    <row r="12" spans="1:15" ht="85.5" customHeight="1" thickBot="1">
      <c r="A12" s="232"/>
      <c r="B12" s="249"/>
      <c r="C12" s="249"/>
      <c r="D12" s="251"/>
      <c r="E12" s="68" t="s">
        <v>54</v>
      </c>
      <c r="F12" s="68" t="s">
        <v>55</v>
      </c>
      <c r="G12" s="68" t="s">
        <v>59</v>
      </c>
      <c r="H12" s="68" t="s">
        <v>56</v>
      </c>
      <c r="I12" s="68" t="s">
        <v>58</v>
      </c>
      <c r="J12" s="68" t="s">
        <v>57</v>
      </c>
      <c r="K12" s="68" t="s">
        <v>60</v>
      </c>
      <c r="L12" s="235"/>
      <c r="M12" s="235"/>
      <c r="N12" s="235"/>
      <c r="O12" s="249"/>
    </row>
    <row r="13" spans="1:15" s="2" customFormat="1" ht="23.25" customHeight="1" thickBot="1">
      <c r="A13" s="85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73">
        <f>'ЖН-ОН-1'!D8+'ЖН-ОН-1'!E8</f>
        <v>14</v>
      </c>
      <c r="F13" s="73">
        <f>'ЖН-ОН-1'!F8+'ЖН-ОН-1'!G8</f>
        <v>14</v>
      </c>
      <c r="G13" s="69">
        <f>+'ЖН-ОН-1'!D8+'ЖН-ОН-1'!E8+'ЖН-ОН-1'!F8+'ЖН-ОН-1'!G8</f>
        <v>28</v>
      </c>
      <c r="H13" s="69">
        <f>'ЖН-ОН-2'!D10+'ЖН-ОН-2'!E10</f>
        <v>0</v>
      </c>
      <c r="I13" s="69">
        <f>'ЖН-ОН-2'!F10+'ЖН-ОН-2'!G10</f>
        <v>0</v>
      </c>
      <c r="J13" s="69">
        <f>'ЖН-ОН-2'!D8+'ЖН-ОН-2'!E8+'ЖН-ОН-2'!F8+'ЖН-ОН-2'!G8</f>
        <v>0</v>
      </c>
      <c r="K13" s="69">
        <f aca="true" t="shared" si="0" ref="K13:K18">G13+J13</f>
        <v>28</v>
      </c>
      <c r="L13" s="74" t="str">
        <f aca="true" t="shared" si="1" ref="L13:L18">IF(OR(K13&lt;39),"-","")</f>
        <v>-</v>
      </c>
      <c r="M13" s="74">
        <f aca="true" t="shared" si="2" ref="M13:M18">IF(L13="-",K13,"")</f>
        <v>28</v>
      </c>
      <c r="N13" s="74" t="str">
        <f aca="true" t="shared" si="3" ref="N13:N18">IF(L13="-","-","")</f>
        <v>-</v>
      </c>
      <c r="O13" s="90"/>
    </row>
    <row r="14" spans="1:15" s="2" customFormat="1" ht="23.25" customHeight="1" thickBot="1">
      <c r="A14" s="85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73">
        <f>'ЖН-ОН-1'!D9+'ЖН-ОН-1'!E9</f>
        <v>17</v>
      </c>
      <c r="F14" s="73">
        <f>'ЖН-ОН-1'!F9+'ЖН-ОН-1'!G9</f>
        <v>14</v>
      </c>
      <c r="G14" s="69">
        <f>+'ЖН-ОН-1'!D9+'ЖН-ОН-1'!E9+'ЖН-ОН-1'!F9+'ЖН-ОН-1'!G9</f>
        <v>31</v>
      </c>
      <c r="H14" s="69">
        <f>'ЖН-ОН-2'!D11+'ЖН-ОН-2'!E11</f>
        <v>0</v>
      </c>
      <c r="I14" s="69">
        <f>'ЖН-ОН-2'!F11+'ЖН-ОН-2'!G11</f>
        <v>0</v>
      </c>
      <c r="J14" s="69">
        <f>'ЖН-ОН-2'!D9+'ЖН-ОН-2'!E9+'ЖН-ОН-2'!F9+'ЖН-ОН-2'!G9</f>
        <v>0</v>
      </c>
      <c r="K14" s="69">
        <f t="shared" si="0"/>
        <v>31</v>
      </c>
      <c r="L14" s="74" t="str">
        <f t="shared" si="1"/>
        <v>-</v>
      </c>
      <c r="M14" s="74">
        <f t="shared" si="2"/>
        <v>31</v>
      </c>
      <c r="N14" s="74" t="str">
        <f t="shared" si="3"/>
        <v>-</v>
      </c>
      <c r="O14" s="90"/>
    </row>
    <row r="15" spans="1:15" s="2" customFormat="1" ht="23.25" customHeight="1" thickBot="1">
      <c r="A15" s="85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73">
        <f>'ЖН-ОН-1'!D10+'ЖН-ОН-1'!E10</f>
        <v>17</v>
      </c>
      <c r="F15" s="73">
        <f>'ЖН-ОН-1'!F10+'ЖН-ОН-1'!G10</f>
        <v>16</v>
      </c>
      <c r="G15" s="69">
        <f>+'ЖН-ОН-1'!D10+'ЖН-ОН-1'!E10+'ЖН-ОН-1'!F10+'ЖН-ОН-1'!G10</f>
        <v>33</v>
      </c>
      <c r="H15" s="69">
        <f>'ЖН-ОН-2'!D12+'ЖН-ОН-2'!E12</f>
        <v>0</v>
      </c>
      <c r="I15" s="69">
        <f>'ЖН-ОН-2'!F12+'ЖН-ОН-2'!G12</f>
        <v>0</v>
      </c>
      <c r="J15" s="69">
        <f>'ЖН-ОН-2'!D10+'ЖН-ОН-2'!E10+'ЖН-ОН-2'!F10+'ЖН-ОН-2'!G10</f>
        <v>0</v>
      </c>
      <c r="K15" s="69">
        <f t="shared" si="0"/>
        <v>33</v>
      </c>
      <c r="L15" s="74" t="str">
        <f t="shared" si="1"/>
        <v>-</v>
      </c>
      <c r="M15" s="74">
        <f t="shared" si="2"/>
        <v>33</v>
      </c>
      <c r="N15" s="74" t="str">
        <f t="shared" si="3"/>
        <v>-</v>
      </c>
      <c r="O15" s="90"/>
    </row>
    <row r="16" spans="1:15" s="2" customFormat="1" ht="23.25" customHeight="1" thickBot="1">
      <c r="A16" s="85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73">
        <f>'ЖН-ОН-1'!D11+'ЖН-ОН-1'!E11</f>
        <v>14</v>
      </c>
      <c r="F16" s="73">
        <f>'ЖН-ОН-1'!F11+'ЖН-ОН-1'!G11</f>
        <v>16</v>
      </c>
      <c r="G16" s="69">
        <f>+'ЖН-ОН-1'!D11+'ЖН-ОН-1'!E11+'ЖН-ОН-1'!F11+'ЖН-ОН-1'!G11</f>
        <v>30</v>
      </c>
      <c r="H16" s="69">
        <f>'ЖН-ОН-2'!D13+'ЖН-ОН-2'!E13</f>
        <v>0</v>
      </c>
      <c r="I16" s="69">
        <f>'ЖН-ОН-2'!F13+'ЖН-ОН-2'!G13</f>
        <v>0</v>
      </c>
      <c r="J16" s="69">
        <f>'ЖН-ОН-2'!D11+'ЖН-ОН-2'!E11+'ЖН-ОН-2'!F11+'ЖН-ОН-2'!G11</f>
        <v>0</v>
      </c>
      <c r="K16" s="69">
        <f t="shared" si="0"/>
        <v>30</v>
      </c>
      <c r="L16" s="74" t="str">
        <f t="shared" si="1"/>
        <v>-</v>
      </c>
      <c r="M16" s="74">
        <f t="shared" si="2"/>
        <v>30</v>
      </c>
      <c r="N16" s="74" t="str">
        <f t="shared" si="3"/>
        <v>-</v>
      </c>
      <c r="O16" s="90"/>
    </row>
    <row r="17" spans="1:15" s="2" customFormat="1" ht="23.25" customHeight="1" thickBot="1">
      <c r="A17" s="85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73">
        <f>'ЖН-ОН-1'!D12+'ЖН-ОН-1'!E12</f>
        <v>16</v>
      </c>
      <c r="F17" s="73">
        <f>'ЖН-ОН-1'!F12+'ЖН-ОН-1'!G12</f>
        <v>15</v>
      </c>
      <c r="G17" s="69">
        <f>+'ЖН-ОН-1'!D12+'ЖН-ОН-1'!E12+'ЖН-ОН-1'!F12+'ЖН-ОН-1'!G12</f>
        <v>31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'ЖН-ОН-2'!D12+'ЖН-ОН-2'!E12+'ЖН-ОН-2'!F12+'ЖН-ОН-2'!G12</f>
        <v>0</v>
      </c>
      <c r="K17" s="69">
        <f t="shared" si="0"/>
        <v>31</v>
      </c>
      <c r="L17" s="74" t="str">
        <f t="shared" si="1"/>
        <v>-</v>
      </c>
      <c r="M17" s="74">
        <f t="shared" si="2"/>
        <v>31</v>
      </c>
      <c r="N17" s="74" t="str">
        <f t="shared" si="3"/>
        <v>-</v>
      </c>
      <c r="O17" s="90"/>
    </row>
    <row r="18" spans="1:15" s="2" customFormat="1" ht="23.25" customHeight="1" thickBot="1">
      <c r="A18" s="85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73">
        <f>'ЖН-ОН-1'!D13+'ЖН-ОН-1'!E13</f>
        <v>15</v>
      </c>
      <c r="F18" s="73">
        <f>'ЖН-ОН-1'!F13+'ЖН-ОН-1'!G13</f>
        <v>13</v>
      </c>
      <c r="G18" s="69">
        <f>+'ЖН-ОН-1'!D13+'ЖН-ОН-1'!E13+'ЖН-ОН-1'!F13+'ЖН-ОН-1'!G13</f>
        <v>28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'ЖН-ОН-2'!D13+'ЖН-ОН-2'!E13+'ЖН-ОН-2'!F13+'ЖН-ОН-2'!G13</f>
        <v>0</v>
      </c>
      <c r="K18" s="69">
        <f t="shared" si="0"/>
        <v>28</v>
      </c>
      <c r="L18" s="74" t="str">
        <f t="shared" si="1"/>
        <v>-</v>
      </c>
      <c r="M18" s="74">
        <f t="shared" si="2"/>
        <v>28</v>
      </c>
      <c r="N18" s="74" t="str">
        <f t="shared" si="3"/>
        <v>-</v>
      </c>
      <c r="O18" s="90"/>
    </row>
    <row r="19" spans="1:15" ht="70.5" customHeight="1" thickBot="1">
      <c r="A19" s="237" t="s">
        <v>14</v>
      </c>
      <c r="B19" s="237"/>
      <c r="C19" s="237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9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13.5" customHeight="1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18.75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27" customHeight="1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M!G8</f>
        <v>Ф.Эрназаров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B15:C15"/>
    <mergeCell ref="O11:O12"/>
    <mergeCell ref="M9:N9"/>
    <mergeCell ref="D11:D12"/>
    <mergeCell ref="E11:K11"/>
    <mergeCell ref="B11:C12"/>
    <mergeCell ref="N11:N12"/>
    <mergeCell ref="A6:O6"/>
    <mergeCell ref="A2:O2"/>
    <mergeCell ref="A3:O3"/>
    <mergeCell ref="A4:I4"/>
    <mergeCell ref="A5:H5"/>
    <mergeCell ref="C9:F9"/>
    <mergeCell ref="E7:F7"/>
    <mergeCell ref="H9:K9"/>
    <mergeCell ref="H7:I7"/>
    <mergeCell ref="A8:B8"/>
    <mergeCell ref="A20:C20"/>
    <mergeCell ref="D26:G26"/>
    <mergeCell ref="B16:C16"/>
    <mergeCell ref="B17:C17"/>
    <mergeCell ref="A26:B26"/>
    <mergeCell ref="D25:G25"/>
    <mergeCell ref="A24:C24"/>
    <mergeCell ref="D23:G23"/>
    <mergeCell ref="K23:L23"/>
    <mergeCell ref="A11:A12"/>
    <mergeCell ref="M26:N26"/>
    <mergeCell ref="B18:C18"/>
    <mergeCell ref="M11:M12"/>
    <mergeCell ref="B14:C14"/>
    <mergeCell ref="B13:C13"/>
    <mergeCell ref="L11:L12"/>
    <mergeCell ref="M25:N25"/>
    <mergeCell ref="A19:C1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6">
      <selection activeCell="A22" sqref="A22"/>
    </sheetView>
  </sheetViews>
  <sheetFormatPr defaultColWidth="9.140625" defaultRowHeight="12.75"/>
  <cols>
    <col min="1" max="2" width="4.57421875" style="1" customWidth="1"/>
    <col min="3" max="3" width="41.00390625" style="1" customWidth="1"/>
    <col min="4" max="4" width="14.57421875" style="1" customWidth="1"/>
    <col min="5" max="6" width="4.7109375" style="1" hidden="1" customWidth="1"/>
    <col min="7" max="7" width="9.28125" style="1" customWidth="1"/>
    <col min="8" max="8" width="4.7109375" style="1" hidden="1" customWidth="1"/>
    <col min="9" max="9" width="4.28125" style="1" hidden="1" customWidth="1"/>
    <col min="10" max="10" width="10.7109375" style="1" customWidth="1"/>
    <col min="11" max="11" width="10.57421875" style="1" customWidth="1"/>
    <col min="12" max="12" width="11.7109375" style="1" customWidth="1"/>
    <col min="13" max="13" width="11.421875" style="1" customWidth="1"/>
    <col min="14" max="14" width="10.57421875" style="1" customWidth="1"/>
    <col min="15" max="15" width="14.0039062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+M!D9</f>
        <v>I-18/02-304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15.75" customHeight="1">
      <c r="A8" s="248" t="s">
        <v>38</v>
      </c>
      <c r="B8" s="248"/>
      <c r="C8" s="53" t="str">
        <f>M!B9</f>
        <v>Бизнес режалаштириш</v>
      </c>
      <c r="D8" s="54" t="s">
        <v>50</v>
      </c>
      <c r="E8" s="54"/>
      <c r="F8" s="54"/>
      <c r="G8" s="55" t="str">
        <f>'ЖН-ОН-1'!H5</f>
        <v>Абдураззакова Н.</v>
      </c>
      <c r="H8" s="55"/>
      <c r="I8" s="56"/>
      <c r="J8" s="56"/>
      <c r="K8" s="57"/>
      <c r="L8" s="39" t="s">
        <v>49</v>
      </c>
      <c r="M8" s="39"/>
      <c r="N8" s="58" t="str">
        <f>+'ЖН-ОН-1'!H6</f>
        <v>Муродов Ш</v>
      </c>
      <c r="O8" s="59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M!C9</f>
        <v>64</v>
      </c>
      <c r="H9" s="247" t="s">
        <v>43</v>
      </c>
      <c r="I9" s="247"/>
      <c r="J9" s="247"/>
      <c r="K9" s="247"/>
      <c r="L9" s="102">
        <f>M!E9</f>
        <v>11</v>
      </c>
      <c r="M9" s="250" t="str">
        <f>M!F8</f>
        <v>июнь. 2018 й.</v>
      </c>
      <c r="N9" s="250"/>
      <c r="O9" s="6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2.7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</row>
    <row r="12" spans="1:15" ht="72.75" customHeight="1" thickBot="1">
      <c r="A12" s="232"/>
      <c r="B12" s="249"/>
      <c r="C12" s="249"/>
      <c r="D12" s="251"/>
      <c r="E12" s="68" t="s">
        <v>63</v>
      </c>
      <c r="F12" s="68" t="s">
        <v>3</v>
      </c>
      <c r="G12" s="68" t="s">
        <v>64</v>
      </c>
      <c r="H12" s="68" t="s">
        <v>33</v>
      </c>
      <c r="I12" s="68" t="s">
        <v>65</v>
      </c>
      <c r="J12" s="68" t="s">
        <v>66</v>
      </c>
      <c r="K12" s="68" t="s">
        <v>67</v>
      </c>
      <c r="L12" s="235"/>
      <c r="M12" s="235"/>
      <c r="N12" s="235"/>
      <c r="O12" s="249"/>
    </row>
    <row r="13" spans="1:15" s="2" customFormat="1" ht="27.75" customHeight="1" thickBot="1">
      <c r="A13" s="85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69">
        <f>'ЖН-ОН-1'!H8+'ЖН-ОН-1'!I8</f>
        <v>14</v>
      </c>
      <c r="F13" s="69">
        <f>'ЖН-ОН-1'!J8+'ЖН-ОН-1'!K8</f>
        <v>14</v>
      </c>
      <c r="G13" s="69">
        <f>'ЖН-ОН-1'!H8+'ЖН-ОН-1'!I8+'ЖН-ОН-1'!J8+'ЖН-ОН-1'!K8</f>
        <v>28</v>
      </c>
      <c r="H13" s="69">
        <f>'ЖН-ОН-2'!H10+'ЖН-ОН-2'!I10</f>
        <v>0</v>
      </c>
      <c r="I13" s="69">
        <f>'ЖН-ОН-2'!J10+'ЖН-ОН-2'!K10</f>
        <v>0</v>
      </c>
      <c r="J13" s="69">
        <f>'ЖН-ОН-2'!H8+'ЖН-ОН-2'!I8+'ЖН-ОН-2'!J8+'ЖН-ОН-2'!K8</f>
        <v>0</v>
      </c>
      <c r="K13" s="69">
        <f aca="true" t="shared" si="0" ref="K13:K18">G13+J13</f>
        <v>28</v>
      </c>
      <c r="L13" s="74" t="str">
        <f aca="true" t="shared" si="1" ref="L13:L18">IF(OR(K13&lt;39),"-","")</f>
        <v>-</v>
      </c>
      <c r="M13" s="74">
        <f aca="true" t="shared" si="2" ref="M13:M18">IF(L13="-",K13,"")</f>
        <v>28</v>
      </c>
      <c r="N13" s="74" t="str">
        <f aca="true" t="shared" si="3" ref="N13:N18">IF(L13="-","-","")</f>
        <v>-</v>
      </c>
      <c r="O13" s="74"/>
    </row>
    <row r="14" spans="1:15" s="2" customFormat="1" ht="27.75" customHeight="1" thickBot="1">
      <c r="A14" s="85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69">
        <f>'ЖН-ОН-1'!H9+'ЖН-ОН-1'!I9</f>
        <v>16</v>
      </c>
      <c r="F14" s="69">
        <f>'ЖН-ОН-1'!J9+'ЖН-ОН-1'!K9</f>
        <v>14</v>
      </c>
      <c r="G14" s="69">
        <f>'ЖН-ОН-1'!H9+'ЖН-ОН-1'!I9+'ЖН-ОН-1'!J9+'ЖН-ОН-1'!K9</f>
        <v>30</v>
      </c>
      <c r="H14" s="69">
        <f>'ЖН-ОН-2'!H11+'ЖН-ОН-2'!I11</f>
        <v>0</v>
      </c>
      <c r="I14" s="69">
        <f>'ЖН-ОН-2'!J11+'ЖН-ОН-2'!K11</f>
        <v>0</v>
      </c>
      <c r="J14" s="69">
        <f>'ЖН-ОН-2'!H9+'ЖН-ОН-2'!I9+'ЖН-ОН-2'!J9+'ЖН-ОН-2'!K9</f>
        <v>0</v>
      </c>
      <c r="K14" s="69">
        <f t="shared" si="0"/>
        <v>30</v>
      </c>
      <c r="L14" s="74" t="str">
        <f t="shared" si="1"/>
        <v>-</v>
      </c>
      <c r="M14" s="74">
        <f t="shared" si="2"/>
        <v>30</v>
      </c>
      <c r="N14" s="74" t="str">
        <f t="shared" si="3"/>
        <v>-</v>
      </c>
      <c r="O14" s="74"/>
    </row>
    <row r="15" spans="1:15" s="2" customFormat="1" ht="27.75" customHeight="1" thickBot="1">
      <c r="A15" s="85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69">
        <f>'ЖН-ОН-1'!H10+'ЖН-ОН-1'!I10</f>
        <v>16</v>
      </c>
      <c r="F15" s="69">
        <f>'ЖН-ОН-1'!J10+'ЖН-ОН-1'!K10</f>
        <v>15</v>
      </c>
      <c r="G15" s="69">
        <f>'ЖН-ОН-1'!H10+'ЖН-ОН-1'!I10+'ЖН-ОН-1'!J10+'ЖН-ОН-1'!K10</f>
        <v>31</v>
      </c>
      <c r="H15" s="69">
        <f>'ЖН-ОН-2'!H12+'ЖН-ОН-2'!I12</f>
        <v>0</v>
      </c>
      <c r="I15" s="69">
        <f>'ЖН-ОН-2'!J12+'ЖН-ОН-2'!K12</f>
        <v>0</v>
      </c>
      <c r="J15" s="69">
        <f>'ЖН-ОН-2'!H10+'ЖН-ОН-2'!I10+'ЖН-ОН-2'!J10+'ЖН-ОН-2'!K10</f>
        <v>0</v>
      </c>
      <c r="K15" s="69">
        <f t="shared" si="0"/>
        <v>31</v>
      </c>
      <c r="L15" s="74" t="str">
        <f t="shared" si="1"/>
        <v>-</v>
      </c>
      <c r="M15" s="74">
        <f t="shared" si="2"/>
        <v>31</v>
      </c>
      <c r="N15" s="74" t="str">
        <f t="shared" si="3"/>
        <v>-</v>
      </c>
      <c r="O15" s="74"/>
    </row>
    <row r="16" spans="1:15" s="2" customFormat="1" ht="27.75" customHeight="1" thickBot="1">
      <c r="A16" s="85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69">
        <f>'ЖН-ОН-1'!H11+'ЖН-ОН-1'!I11</f>
        <v>16</v>
      </c>
      <c r="F16" s="69">
        <f>'ЖН-ОН-1'!J11+'ЖН-ОН-1'!K11</f>
        <v>14</v>
      </c>
      <c r="G16" s="69">
        <f>'ЖН-ОН-1'!H11+'ЖН-ОН-1'!I11+'ЖН-ОН-1'!J11+'ЖН-ОН-1'!K11</f>
        <v>30</v>
      </c>
      <c r="H16" s="69">
        <f>'ЖН-ОН-2'!H13+'ЖН-ОН-2'!I13</f>
        <v>0</v>
      </c>
      <c r="I16" s="69">
        <f>'ЖН-ОН-2'!J13+'ЖН-ОН-2'!K13</f>
        <v>0</v>
      </c>
      <c r="J16" s="69">
        <f>'ЖН-ОН-2'!H11+'ЖН-ОН-2'!I11+'ЖН-ОН-2'!J11+'ЖН-ОН-2'!K11</f>
        <v>0</v>
      </c>
      <c r="K16" s="69">
        <f t="shared" si="0"/>
        <v>30</v>
      </c>
      <c r="L16" s="74" t="str">
        <f t="shared" si="1"/>
        <v>-</v>
      </c>
      <c r="M16" s="74">
        <f t="shared" si="2"/>
        <v>30</v>
      </c>
      <c r="N16" s="74" t="str">
        <f t="shared" si="3"/>
        <v>-</v>
      </c>
      <c r="O16" s="74"/>
    </row>
    <row r="17" spans="1:15" s="2" customFormat="1" ht="27.75" customHeight="1" thickBot="1">
      <c r="A17" s="85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69">
        <f>'ЖН-ОН-1'!H12+'ЖН-ОН-1'!I12</f>
        <v>15</v>
      </c>
      <c r="F17" s="69">
        <f>'ЖН-ОН-1'!J12+'ЖН-ОН-1'!K12</f>
        <v>14</v>
      </c>
      <c r="G17" s="69">
        <f>'ЖН-ОН-1'!H12+'ЖН-ОН-1'!I12+'ЖН-ОН-1'!J12+'ЖН-ОН-1'!K12</f>
        <v>29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'ЖН-ОН-2'!H12+'ЖН-ОН-2'!I12+'ЖН-ОН-2'!J12+'ЖН-ОН-2'!K12</f>
        <v>0</v>
      </c>
      <c r="K17" s="69">
        <f t="shared" si="0"/>
        <v>29</v>
      </c>
      <c r="L17" s="74" t="str">
        <f t="shared" si="1"/>
        <v>-</v>
      </c>
      <c r="M17" s="74">
        <f t="shared" si="2"/>
        <v>29</v>
      </c>
      <c r="N17" s="74" t="str">
        <f t="shared" si="3"/>
        <v>-</v>
      </c>
      <c r="O17" s="74"/>
    </row>
    <row r="18" spans="1:15" s="2" customFormat="1" ht="27.75" customHeight="1" thickBot="1">
      <c r="A18" s="85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69">
        <f>'ЖН-ОН-1'!H13+'ЖН-ОН-1'!I13</f>
        <v>4</v>
      </c>
      <c r="F18" s="69">
        <f>'ЖН-ОН-1'!J13+'ЖН-ОН-1'!K13</f>
        <v>14</v>
      </c>
      <c r="G18" s="69">
        <f>'ЖН-ОН-1'!H13+'ЖН-ОН-1'!I13+'ЖН-ОН-1'!J13+'ЖН-ОН-1'!K13</f>
        <v>18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'ЖН-ОН-2'!H13+'ЖН-ОН-2'!I13+'ЖН-ОН-2'!J13+'ЖН-ОН-2'!K13</f>
        <v>0</v>
      </c>
      <c r="K18" s="69">
        <f t="shared" si="0"/>
        <v>18</v>
      </c>
      <c r="L18" s="74" t="str">
        <f t="shared" si="1"/>
        <v>-</v>
      </c>
      <c r="M18" s="74">
        <f t="shared" si="2"/>
        <v>18</v>
      </c>
      <c r="N18" s="74" t="str">
        <f t="shared" si="3"/>
        <v>-</v>
      </c>
      <c r="O18" s="74"/>
    </row>
    <row r="19" spans="1:15" ht="54.7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74"/>
    </row>
    <row r="20" spans="1:3" ht="39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9" customHeight="1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18.75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39.75" customHeight="1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M!G9</f>
        <v>З.Исмаилова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M9:N9"/>
    <mergeCell ref="A8:B8"/>
    <mergeCell ref="N11:N12"/>
    <mergeCell ref="H9:K9"/>
    <mergeCell ref="M26:N26"/>
    <mergeCell ref="O11:O12"/>
    <mergeCell ref="L11:L12"/>
    <mergeCell ref="M11:M12"/>
    <mergeCell ref="C9:F9"/>
    <mergeCell ref="B15:C15"/>
    <mergeCell ref="A2:O2"/>
    <mergeCell ref="A3:O3"/>
    <mergeCell ref="A6:O6"/>
    <mergeCell ref="A4:I4"/>
    <mergeCell ref="A5:H5"/>
    <mergeCell ref="E7:F7"/>
    <mergeCell ref="H7:I7"/>
    <mergeCell ref="D11:D12"/>
    <mergeCell ref="E11:K11"/>
    <mergeCell ref="A26:B26"/>
    <mergeCell ref="A19:C19"/>
    <mergeCell ref="A20:C20"/>
    <mergeCell ref="K23:L23"/>
    <mergeCell ref="A24:C24"/>
    <mergeCell ref="B16:C16"/>
    <mergeCell ref="A11:A12"/>
    <mergeCell ref="B11:C12"/>
    <mergeCell ref="M25:N25"/>
    <mergeCell ref="D23:G23"/>
    <mergeCell ref="B13:C13"/>
    <mergeCell ref="B14:C14"/>
    <mergeCell ref="B17:C17"/>
    <mergeCell ref="D26:G26"/>
    <mergeCell ref="D25:G25"/>
    <mergeCell ref="B18:C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view="pageLayout" zoomScaleSheetLayoutView="100" workbookViewId="0" topLeftCell="A10">
      <selection activeCell="G16" sqref="G16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3.14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9.7109375" style="1" customWidth="1"/>
    <col min="11" max="11" width="10.8515625" style="1" customWidth="1"/>
    <col min="12" max="12" width="10.7109375" style="1" customWidth="1"/>
    <col min="13" max="13" width="11.7109375" style="1" customWidth="1"/>
    <col min="14" max="14" width="10.57421875" style="1" customWidth="1"/>
    <col min="15" max="15" width="5.140625" style="1" customWidth="1"/>
    <col min="16" max="16" width="4.28125" style="1" customWidth="1"/>
    <col min="17" max="17" width="5.7109375" style="1" customWidth="1"/>
  </cols>
  <sheetData>
    <row r="1" spans="1:17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3" t="str">
        <f>M!C6</f>
        <v>12-шакл</v>
      </c>
      <c r="P1" s="253"/>
      <c r="Q1" s="253"/>
    </row>
    <row r="2" spans="1:17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+M!D10</f>
        <v>I-18/03-304</v>
      </c>
      <c r="L4" s="29"/>
      <c r="M4" s="48"/>
      <c r="N4" s="48"/>
      <c r="O4" s="48"/>
      <c r="P4" s="48"/>
      <c r="Q4" s="48"/>
    </row>
    <row r="5" spans="1:17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  <c r="P5" s="50"/>
      <c r="Q5" s="50"/>
    </row>
    <row r="6" spans="1:17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  <c r="P7" s="52"/>
      <c r="Q7" s="52"/>
    </row>
    <row r="8" spans="1:17" ht="15.75" customHeight="1">
      <c r="A8" s="248" t="s">
        <v>38</v>
      </c>
      <c r="B8" s="248"/>
      <c r="C8" s="53" t="str">
        <f>M!B10</f>
        <v>Жахон қишлоқ ва сув хўжалиги</v>
      </c>
      <c r="D8" s="54" t="s">
        <v>50</v>
      </c>
      <c r="E8" s="54"/>
      <c r="F8" s="54"/>
      <c r="G8" s="55" t="str">
        <f>'ЖН-ОН-1'!L5</f>
        <v>Абдураззакова Н.</v>
      </c>
      <c r="H8" s="55"/>
      <c r="I8" s="56"/>
      <c r="J8" s="56"/>
      <c r="K8" s="57"/>
      <c r="L8" s="39" t="s">
        <v>49</v>
      </c>
      <c r="M8" s="39"/>
      <c r="N8" s="58" t="str">
        <f>'ЖН-ОН-1'!L6</f>
        <v>Закирова Г</v>
      </c>
      <c r="O8" s="59"/>
      <c r="P8" s="57"/>
      <c r="Q8" s="57"/>
    </row>
    <row r="9" spans="1:17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M!C10</f>
        <v>116</v>
      </c>
      <c r="H9" s="247" t="s">
        <v>43</v>
      </c>
      <c r="I9" s="247"/>
      <c r="J9" s="247"/>
      <c r="K9" s="247"/>
      <c r="L9" s="102">
        <f>M!E10</f>
        <v>18</v>
      </c>
      <c r="M9" s="250" t="str">
        <f>M!F8</f>
        <v>июнь. 2018 й.</v>
      </c>
      <c r="N9" s="250"/>
      <c r="O9" s="60"/>
      <c r="P9" s="256"/>
      <c r="Q9" s="256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4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  <c r="P11" s="249"/>
      <c r="Q11" s="249"/>
    </row>
    <row r="12" spans="1:17" ht="75" customHeight="1" thickBot="1">
      <c r="A12" s="232"/>
      <c r="B12" s="249"/>
      <c r="C12" s="249"/>
      <c r="D12" s="251"/>
      <c r="E12" s="68" t="s">
        <v>63</v>
      </c>
      <c r="F12" s="68" t="s">
        <v>71</v>
      </c>
      <c r="G12" s="68" t="s">
        <v>72</v>
      </c>
      <c r="H12" s="68" t="s">
        <v>73</v>
      </c>
      <c r="I12" s="68" t="s">
        <v>34</v>
      </c>
      <c r="J12" s="68" t="s">
        <v>57</v>
      </c>
      <c r="K12" s="68" t="s">
        <v>60</v>
      </c>
      <c r="L12" s="235"/>
      <c r="M12" s="235"/>
      <c r="N12" s="235"/>
      <c r="O12" s="249"/>
      <c r="P12" s="249"/>
      <c r="Q12" s="249"/>
    </row>
    <row r="13" spans="1:17" s="2" customFormat="1" ht="27.75" customHeight="1" thickBot="1">
      <c r="A13" s="85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69">
        <f>'ЖН-ОН-1'!L8+'ЖН-ОН-1'!M8</f>
        <v>10</v>
      </c>
      <c r="F13" s="69">
        <f>'ЖН-ОН-1'!N8+'ЖН-ОН-1'!O8</f>
        <v>14</v>
      </c>
      <c r="G13" s="69">
        <f>'ЖН-ОН-1'!L8+'ЖН-ОН-1'!M8+'ЖН-ОН-1'!N8+'ЖН-ОН-1'!O8</f>
        <v>24</v>
      </c>
      <c r="H13" s="69">
        <f>'ЖН-ОН-2'!L10+'ЖН-ОН-2'!M10</f>
        <v>0</v>
      </c>
      <c r="I13" s="69">
        <f>'ЖН-ОН-2'!N10+'ЖН-ОН-2'!O10</f>
        <v>0</v>
      </c>
      <c r="J13" s="69">
        <f>'ЖН-ОН-2'!L8+'ЖН-ОН-2'!M8+'ЖН-ОН-2'!N8+'ЖН-ОН-2'!O8</f>
        <v>0</v>
      </c>
      <c r="K13" s="69">
        <f aca="true" t="shared" si="0" ref="K13:K18">G13+J13</f>
        <v>24</v>
      </c>
      <c r="L13" s="74" t="str">
        <f aca="true" t="shared" si="1" ref="L13:L18">IF(OR(K13&lt;39),"-","")</f>
        <v>-</v>
      </c>
      <c r="M13" s="74">
        <f aca="true" t="shared" si="2" ref="M13:M18">IF(L13="-",K13,"")</f>
        <v>24</v>
      </c>
      <c r="N13" s="74" t="str">
        <f aca="true" t="shared" si="3" ref="N13:N18">IF(L13="-","-","")</f>
        <v>-</v>
      </c>
      <c r="O13" s="255"/>
      <c r="P13" s="255"/>
      <c r="Q13" s="255"/>
    </row>
    <row r="14" spans="1:17" s="2" customFormat="1" ht="27.75" customHeight="1" thickBot="1">
      <c r="A14" s="85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69">
        <f>'ЖН-ОН-1'!L9+'ЖН-ОН-1'!M9</f>
        <v>16</v>
      </c>
      <c r="F14" s="69">
        <f>'ЖН-ОН-1'!N9+'ЖН-ОН-1'!O9</f>
        <v>15</v>
      </c>
      <c r="G14" s="69">
        <f>'ЖН-ОН-1'!L9+'ЖН-ОН-1'!M9+'ЖН-ОН-1'!N9+'ЖН-ОН-1'!O9</f>
        <v>31</v>
      </c>
      <c r="H14" s="69">
        <f>'ЖН-ОН-2'!L11+'ЖН-ОН-2'!M11</f>
        <v>0</v>
      </c>
      <c r="I14" s="69">
        <f>'ЖН-ОН-2'!N11+'ЖН-ОН-2'!O11</f>
        <v>0</v>
      </c>
      <c r="J14" s="69">
        <f>'ЖН-ОН-2'!L9+'ЖН-ОН-2'!M9+'ЖН-ОН-2'!N9+'ЖН-ОН-2'!O9</f>
        <v>0</v>
      </c>
      <c r="K14" s="69">
        <f t="shared" si="0"/>
        <v>31</v>
      </c>
      <c r="L14" s="74" t="str">
        <f t="shared" si="1"/>
        <v>-</v>
      </c>
      <c r="M14" s="74">
        <f t="shared" si="2"/>
        <v>31</v>
      </c>
      <c r="N14" s="74" t="str">
        <f t="shared" si="3"/>
        <v>-</v>
      </c>
      <c r="O14" s="255"/>
      <c r="P14" s="255"/>
      <c r="Q14" s="255"/>
    </row>
    <row r="15" spans="1:17" s="2" customFormat="1" ht="27.75" customHeight="1" thickBot="1">
      <c r="A15" s="85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69">
        <f>'ЖН-ОН-1'!L10+'ЖН-ОН-1'!M10</f>
        <v>15</v>
      </c>
      <c r="F15" s="69">
        <f>'ЖН-ОН-1'!N10+'ЖН-ОН-1'!O10</f>
        <v>15</v>
      </c>
      <c r="G15" s="69">
        <f>'ЖН-ОН-1'!L10+'ЖН-ОН-1'!M10+'ЖН-ОН-1'!N10+'ЖН-ОН-1'!O10</f>
        <v>30</v>
      </c>
      <c r="H15" s="69">
        <f>'ЖН-ОН-2'!L12+'ЖН-ОН-2'!M12</f>
        <v>0</v>
      </c>
      <c r="I15" s="69">
        <f>'ЖН-ОН-2'!N12+'ЖН-ОН-2'!O12</f>
        <v>0</v>
      </c>
      <c r="J15" s="69">
        <f>'ЖН-ОН-2'!L10+'ЖН-ОН-2'!M10+'ЖН-ОН-2'!N10+'ЖН-ОН-2'!O10</f>
        <v>0</v>
      </c>
      <c r="K15" s="69">
        <f t="shared" si="0"/>
        <v>30</v>
      </c>
      <c r="L15" s="74" t="str">
        <f t="shared" si="1"/>
        <v>-</v>
      </c>
      <c r="M15" s="74">
        <f t="shared" si="2"/>
        <v>30</v>
      </c>
      <c r="N15" s="74" t="str">
        <f t="shared" si="3"/>
        <v>-</v>
      </c>
      <c r="O15" s="255"/>
      <c r="P15" s="255"/>
      <c r="Q15" s="255"/>
    </row>
    <row r="16" spans="1:17" s="2" customFormat="1" ht="27.75" customHeight="1" thickBot="1">
      <c r="A16" s="85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69">
        <f>'ЖН-ОН-1'!L11+'ЖН-ОН-1'!M11</f>
        <v>15</v>
      </c>
      <c r="F16" s="69">
        <f>'ЖН-ОН-1'!N11+'ЖН-ОН-1'!O11</f>
        <v>14</v>
      </c>
      <c r="G16" s="69">
        <f>'ЖН-ОН-1'!L11+'ЖН-ОН-1'!M11+'ЖН-ОН-1'!N11+'ЖН-ОН-1'!O11</f>
        <v>29</v>
      </c>
      <c r="H16" s="69">
        <f>'ЖН-ОН-2'!L13+'ЖН-ОН-2'!M13</f>
        <v>0</v>
      </c>
      <c r="I16" s="69">
        <f>'ЖН-ОН-2'!N13+'ЖН-ОН-2'!O13</f>
        <v>0</v>
      </c>
      <c r="J16" s="69">
        <f>'ЖН-ОН-2'!L11+'ЖН-ОН-2'!M11+'ЖН-ОН-2'!N11+'ЖН-ОН-2'!O11</f>
        <v>0</v>
      </c>
      <c r="K16" s="69">
        <f t="shared" si="0"/>
        <v>29</v>
      </c>
      <c r="L16" s="74" t="str">
        <f t="shared" si="1"/>
        <v>-</v>
      </c>
      <c r="M16" s="74">
        <f t="shared" si="2"/>
        <v>29</v>
      </c>
      <c r="N16" s="74" t="str">
        <f t="shared" si="3"/>
        <v>-</v>
      </c>
      <c r="O16" s="255"/>
      <c r="P16" s="255"/>
      <c r="Q16" s="255"/>
    </row>
    <row r="17" spans="1:17" s="2" customFormat="1" ht="27.75" customHeight="1" thickBot="1">
      <c r="A17" s="85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69">
        <f>'ЖН-ОН-1'!L12+'ЖН-ОН-1'!M12</f>
        <v>14</v>
      </c>
      <c r="F17" s="69">
        <f>'ЖН-ОН-1'!N12+'ЖН-ОН-1'!O12</f>
        <v>14</v>
      </c>
      <c r="G17" s="69">
        <f>'ЖН-ОН-1'!L12+'ЖН-ОН-1'!M12+'ЖН-ОН-1'!N12+'ЖН-ОН-1'!O12</f>
        <v>28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'ЖН-ОН-2'!L12+'ЖН-ОН-2'!M12+'ЖН-ОН-2'!N12+'ЖН-ОН-2'!O12</f>
        <v>0</v>
      </c>
      <c r="K17" s="69">
        <f t="shared" si="0"/>
        <v>28</v>
      </c>
      <c r="L17" s="74" t="str">
        <f t="shared" si="1"/>
        <v>-</v>
      </c>
      <c r="M17" s="74">
        <f t="shared" si="2"/>
        <v>28</v>
      </c>
      <c r="N17" s="74" t="str">
        <f t="shared" si="3"/>
        <v>-</v>
      </c>
      <c r="O17" s="255"/>
      <c r="P17" s="255"/>
      <c r="Q17" s="255"/>
    </row>
    <row r="18" spans="1:17" s="2" customFormat="1" ht="27.75" customHeight="1" thickBot="1">
      <c r="A18" s="85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69">
        <f>'ЖН-ОН-1'!L13+'ЖН-ОН-1'!M13</f>
        <v>10</v>
      </c>
      <c r="F18" s="69">
        <f>'ЖН-ОН-1'!N13+'ЖН-ОН-1'!O13</f>
        <v>14</v>
      </c>
      <c r="G18" s="69">
        <f>'ЖН-ОН-1'!L13+'ЖН-ОН-1'!M13+'ЖН-ОН-1'!N13+'ЖН-ОН-1'!O13</f>
        <v>24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'ЖН-ОН-2'!L13+'ЖН-ОН-2'!M13+'ЖН-ОН-2'!N13+'ЖН-ОН-2'!O13</f>
        <v>0</v>
      </c>
      <c r="K18" s="69">
        <f t="shared" si="0"/>
        <v>24</v>
      </c>
      <c r="L18" s="74" t="str">
        <f t="shared" si="1"/>
        <v>-</v>
      </c>
      <c r="M18" s="74">
        <f t="shared" si="2"/>
        <v>24</v>
      </c>
      <c r="N18" s="74" t="str">
        <f t="shared" si="3"/>
        <v>-</v>
      </c>
      <c r="O18" s="255"/>
      <c r="P18" s="255"/>
      <c r="Q18" s="255"/>
    </row>
    <row r="19" spans="1:17" ht="49.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254"/>
      <c r="P19" s="254"/>
      <c r="Q19" s="254"/>
    </row>
    <row r="20" spans="1:3" ht="39.75" customHeight="1">
      <c r="A20" s="238"/>
      <c r="B20" s="238"/>
      <c r="C20" s="238"/>
    </row>
    <row r="21" spans="1:17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  <c r="P21" s="14"/>
      <c r="Q21" s="14"/>
    </row>
    <row r="22" spans="1:17" ht="18.75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  <c r="P22" s="14"/>
      <c r="Q22" s="14"/>
    </row>
    <row r="23" spans="1:17" ht="53.25" customHeight="1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  <c r="P23" s="14"/>
      <c r="Q23" s="14"/>
    </row>
    <row r="24" spans="1:17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M!G10</f>
        <v>М.Саидова</v>
      </c>
      <c r="P25" s="62"/>
      <c r="Q25" s="62"/>
    </row>
    <row r="26" spans="1:17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57" t="s">
        <v>20</v>
      </c>
      <c r="P26" s="257"/>
      <c r="Q26" s="257"/>
    </row>
  </sheetData>
  <sheetProtection/>
  <mergeCells count="45">
    <mergeCell ref="A6:Q6"/>
    <mergeCell ref="A2:Q2"/>
    <mergeCell ref="A3:Q3"/>
    <mergeCell ref="A4:I4"/>
    <mergeCell ref="A5:H5"/>
    <mergeCell ref="D23:G23"/>
    <mergeCell ref="K23:L23"/>
    <mergeCell ref="E7:F7"/>
    <mergeCell ref="H7:I7"/>
    <mergeCell ref="A8:B8"/>
    <mergeCell ref="A11:A12"/>
    <mergeCell ref="B11:C12"/>
    <mergeCell ref="D11:D12"/>
    <mergeCell ref="E11:K11"/>
    <mergeCell ref="L11:L12"/>
    <mergeCell ref="M11:M12"/>
    <mergeCell ref="A26:B26"/>
    <mergeCell ref="D26:G26"/>
    <mergeCell ref="M26:N26"/>
    <mergeCell ref="O26:Q26"/>
    <mergeCell ref="B15:C15"/>
    <mergeCell ref="A24:C24"/>
    <mergeCell ref="D25:G25"/>
    <mergeCell ref="M25:N25"/>
    <mergeCell ref="B17:C17"/>
    <mergeCell ref="A20:C20"/>
    <mergeCell ref="O13:Q13"/>
    <mergeCell ref="B14:C14"/>
    <mergeCell ref="O14:Q14"/>
    <mergeCell ref="C9:F9"/>
    <mergeCell ref="P9:Q9"/>
    <mergeCell ref="N11:N12"/>
    <mergeCell ref="O11:Q12"/>
    <mergeCell ref="H9:K9"/>
    <mergeCell ref="M9:N9"/>
    <mergeCell ref="O1:Q1"/>
    <mergeCell ref="A19:C19"/>
    <mergeCell ref="O19:Q19"/>
    <mergeCell ref="O17:Q17"/>
    <mergeCell ref="B18:C18"/>
    <mergeCell ref="O18:Q18"/>
    <mergeCell ref="O15:Q15"/>
    <mergeCell ref="B16:C16"/>
    <mergeCell ref="O16:Q16"/>
    <mergeCell ref="B13:C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9">
      <selection activeCell="A19" sqref="A19:IV33"/>
    </sheetView>
  </sheetViews>
  <sheetFormatPr defaultColWidth="9.140625" defaultRowHeight="12.75"/>
  <cols>
    <col min="1" max="2" width="4.57421875" style="1" customWidth="1"/>
    <col min="3" max="3" width="41.28125" style="1" customWidth="1"/>
    <col min="4" max="4" width="14.00390625" style="1" customWidth="1"/>
    <col min="5" max="6" width="4.7109375" style="1" hidden="1" customWidth="1"/>
    <col min="7" max="7" width="10.140625" style="1" customWidth="1"/>
    <col min="8" max="8" width="4.7109375" style="1" hidden="1" customWidth="1"/>
    <col min="9" max="9" width="4.28125" style="1" hidden="1" customWidth="1"/>
    <col min="10" max="10" width="11.140625" style="1" customWidth="1"/>
    <col min="11" max="11" width="9.7109375" style="1" customWidth="1"/>
    <col min="12" max="12" width="11.57421875" style="1" customWidth="1"/>
    <col min="13" max="13" width="10.7109375" style="1" customWidth="1"/>
    <col min="14" max="14" width="10.140625" style="1" customWidth="1"/>
    <col min="15" max="15" width="15.42187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+M!D11</f>
        <v>I-18/04-304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101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32.25" customHeight="1">
      <c r="A8" s="258" t="s">
        <v>38</v>
      </c>
      <c r="B8" s="258"/>
      <c r="C8" s="79" t="str">
        <f>M!B11</f>
        <v>Инглиз тили</v>
      </c>
      <c r="D8" s="80" t="s">
        <v>50</v>
      </c>
      <c r="E8" s="80"/>
      <c r="F8" s="80"/>
      <c r="G8" s="63" t="str">
        <f>'ЖН-ОН-1'!P5</f>
        <v>Азизова М</v>
      </c>
      <c r="H8" s="63"/>
      <c r="I8" s="63"/>
      <c r="J8" s="63"/>
      <c r="K8" s="82"/>
      <c r="L8" s="83" t="s">
        <v>49</v>
      </c>
      <c r="M8" s="83"/>
      <c r="N8" s="84">
        <f>'ЖН-ОН-1'!P6</f>
        <v>0</v>
      </c>
      <c r="O8" s="81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M!C11</f>
        <v>116</v>
      </c>
      <c r="H9" s="247" t="s">
        <v>43</v>
      </c>
      <c r="I9" s="247"/>
      <c r="J9" s="247"/>
      <c r="K9" s="247"/>
      <c r="L9" s="102">
        <f>M!E11</f>
        <v>21</v>
      </c>
      <c r="M9" s="250" t="str">
        <f>M!F8</f>
        <v>июнь. 2018 й.</v>
      </c>
      <c r="N9" s="250"/>
      <c r="O9" s="6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2.7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</row>
    <row r="12" spans="1:15" ht="71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64</v>
      </c>
      <c r="H12" s="68" t="s">
        <v>73</v>
      </c>
      <c r="I12" s="68" t="s">
        <v>74</v>
      </c>
      <c r="J12" s="68" t="s">
        <v>57</v>
      </c>
      <c r="K12" s="68" t="s">
        <v>60</v>
      </c>
      <c r="L12" s="235"/>
      <c r="M12" s="235"/>
      <c r="N12" s="235"/>
      <c r="O12" s="249"/>
    </row>
    <row r="13" spans="1:15" s="2" customFormat="1" ht="27.75" customHeight="1" thickBot="1">
      <c r="A13" s="85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73">
        <f>'ЖН-ОН-1'!P8+'ЖН-ОН-1'!Q8</f>
        <v>11</v>
      </c>
      <c r="F13" s="73">
        <f>'ЖН-ОН-1'!R8+'ЖН-ОН-1'!S8</f>
        <v>10</v>
      </c>
      <c r="G13" s="69">
        <f>'ЖН-ОН-1'!P8+'ЖН-ОН-1'!Q8+'ЖН-ОН-1'!R8+'ЖН-ОН-1'!S8</f>
        <v>21</v>
      </c>
      <c r="H13" s="69">
        <f>'ЖН-ОН-2'!P10+'ЖН-ОН-2'!Q10</f>
        <v>0</v>
      </c>
      <c r="I13" s="69">
        <f>'ЖН-ОН-2'!R10+'ЖН-ОН-2'!S10</f>
        <v>0</v>
      </c>
      <c r="J13" s="69">
        <f>'ЖН-ОН-2'!P8+'ЖН-ОН-2'!Q8+'ЖН-ОН-2'!R8+'ЖН-ОН-2'!S8</f>
        <v>0</v>
      </c>
      <c r="K13" s="69">
        <f aca="true" t="shared" si="0" ref="K13:K18">G13+J13</f>
        <v>21</v>
      </c>
      <c r="L13" s="74" t="str">
        <f aca="true" t="shared" si="1" ref="L13:L18">IF(OR(K13&lt;39),"-","")</f>
        <v>-</v>
      </c>
      <c r="M13" s="74">
        <f aca="true" t="shared" si="2" ref="M13:M18">IF(L13="-",K13,"")</f>
        <v>21</v>
      </c>
      <c r="N13" s="74" t="str">
        <f aca="true" t="shared" si="3" ref="N13:N18">IF(L13="-","-","")</f>
        <v>-</v>
      </c>
      <c r="O13" s="74"/>
    </row>
    <row r="14" spans="1:15" s="2" customFormat="1" ht="27.75" customHeight="1" thickBot="1">
      <c r="A14" s="85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73">
        <f>'ЖН-ОН-1'!P9+'ЖН-ОН-1'!Q9</f>
        <v>15</v>
      </c>
      <c r="F14" s="73">
        <f>'ЖН-ОН-1'!R9+'ЖН-ОН-1'!S9</f>
        <v>13</v>
      </c>
      <c r="G14" s="69">
        <f>'ЖН-ОН-1'!P9+'ЖН-ОН-1'!Q9+'ЖН-ОН-1'!R9+'ЖН-ОН-1'!S9</f>
        <v>28</v>
      </c>
      <c r="H14" s="69">
        <f>'ЖН-ОН-2'!P11+'ЖН-ОН-2'!Q11</f>
        <v>0</v>
      </c>
      <c r="I14" s="69">
        <f>'ЖН-ОН-2'!R11+'ЖН-ОН-2'!S11</f>
        <v>0</v>
      </c>
      <c r="J14" s="69">
        <f>'ЖН-ОН-2'!P9+'ЖН-ОН-2'!Q9+'ЖН-ОН-2'!R9+'ЖН-ОН-2'!S9</f>
        <v>0</v>
      </c>
      <c r="K14" s="69">
        <f t="shared" si="0"/>
        <v>28</v>
      </c>
      <c r="L14" s="74" t="str">
        <f t="shared" si="1"/>
        <v>-</v>
      </c>
      <c r="M14" s="74">
        <f t="shared" si="2"/>
        <v>28</v>
      </c>
      <c r="N14" s="74" t="str">
        <f t="shared" si="3"/>
        <v>-</v>
      </c>
      <c r="O14" s="74"/>
    </row>
    <row r="15" spans="1:15" s="2" customFormat="1" ht="27.75" customHeight="1" thickBot="1">
      <c r="A15" s="85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73">
        <f>'ЖН-ОН-1'!P10+'ЖН-ОН-1'!Q10</f>
        <v>17</v>
      </c>
      <c r="F15" s="73">
        <f>'ЖН-ОН-1'!R10+'ЖН-ОН-1'!S10</f>
        <v>17</v>
      </c>
      <c r="G15" s="69">
        <f>'ЖН-ОН-1'!P10+'ЖН-ОН-1'!Q10+'ЖН-ОН-1'!R10+'ЖН-ОН-1'!S10</f>
        <v>34</v>
      </c>
      <c r="H15" s="69">
        <f>'ЖН-ОН-2'!P12+'ЖН-ОН-2'!Q12</f>
        <v>0</v>
      </c>
      <c r="I15" s="69">
        <f>'ЖН-ОН-2'!R12+'ЖН-ОН-2'!S12</f>
        <v>0</v>
      </c>
      <c r="J15" s="69">
        <f>'ЖН-ОН-2'!P10+'ЖН-ОН-2'!Q10+'ЖН-ОН-2'!R10+'ЖН-ОН-2'!S10</f>
        <v>0</v>
      </c>
      <c r="K15" s="69">
        <f t="shared" si="0"/>
        <v>34</v>
      </c>
      <c r="L15" s="74" t="str">
        <f t="shared" si="1"/>
        <v>-</v>
      </c>
      <c r="M15" s="74">
        <f t="shared" si="2"/>
        <v>34</v>
      </c>
      <c r="N15" s="74" t="str">
        <f t="shared" si="3"/>
        <v>-</v>
      </c>
      <c r="O15" s="74"/>
    </row>
    <row r="16" spans="1:15" s="2" customFormat="1" ht="27.75" customHeight="1" thickBot="1">
      <c r="A16" s="85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73">
        <f>'ЖН-ОН-1'!P11+'ЖН-ОН-1'!Q11</f>
        <v>13</v>
      </c>
      <c r="F16" s="73">
        <f>'ЖН-ОН-1'!R11+'ЖН-ОН-1'!S11</f>
        <v>17</v>
      </c>
      <c r="G16" s="69">
        <f>'ЖН-ОН-1'!P11+'ЖН-ОН-1'!Q11+'ЖН-ОН-1'!R11+'ЖН-ОН-1'!S11</f>
        <v>30</v>
      </c>
      <c r="H16" s="69">
        <f>'ЖН-ОН-2'!P13+'ЖН-ОН-2'!Q13</f>
        <v>0</v>
      </c>
      <c r="I16" s="69">
        <f>'ЖН-ОН-2'!R13+'ЖН-ОН-2'!S13</f>
        <v>0</v>
      </c>
      <c r="J16" s="69">
        <f>'ЖН-ОН-2'!P11+'ЖН-ОН-2'!Q11+'ЖН-ОН-2'!R11+'ЖН-ОН-2'!S11</f>
        <v>0</v>
      </c>
      <c r="K16" s="69">
        <f t="shared" si="0"/>
        <v>30</v>
      </c>
      <c r="L16" s="74" t="str">
        <f t="shared" si="1"/>
        <v>-</v>
      </c>
      <c r="M16" s="74">
        <f t="shared" si="2"/>
        <v>30</v>
      </c>
      <c r="N16" s="74" t="str">
        <f t="shared" si="3"/>
        <v>-</v>
      </c>
      <c r="O16" s="74"/>
    </row>
    <row r="17" spans="1:15" s="2" customFormat="1" ht="27.75" customHeight="1" thickBot="1">
      <c r="A17" s="85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73">
        <f>'ЖН-ОН-1'!P12+'ЖН-ОН-1'!Q12</f>
        <v>14</v>
      </c>
      <c r="F17" s="73">
        <f>'ЖН-ОН-1'!R12+'ЖН-ОН-1'!S12</f>
        <v>14</v>
      </c>
      <c r="G17" s="69">
        <f>'ЖН-ОН-1'!P12+'ЖН-ОН-1'!Q12+'ЖН-ОН-1'!R12+'ЖН-ОН-1'!S12</f>
        <v>28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'ЖН-ОН-2'!P12+'ЖН-ОН-2'!Q12+'ЖН-ОН-2'!R12+'ЖН-ОН-2'!S12</f>
        <v>0</v>
      </c>
      <c r="K17" s="69">
        <f t="shared" si="0"/>
        <v>28</v>
      </c>
      <c r="L17" s="74" t="str">
        <f t="shared" si="1"/>
        <v>-</v>
      </c>
      <c r="M17" s="74">
        <f t="shared" si="2"/>
        <v>28</v>
      </c>
      <c r="N17" s="74" t="str">
        <f t="shared" si="3"/>
        <v>-</v>
      </c>
      <c r="O17" s="74"/>
    </row>
    <row r="18" spans="1:15" s="2" customFormat="1" ht="27.75" customHeight="1" thickBot="1">
      <c r="A18" s="85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73">
        <f>'ЖН-ОН-1'!P13+'ЖН-ОН-1'!Q13</f>
        <v>6</v>
      </c>
      <c r="F18" s="73">
        <f>'ЖН-ОН-1'!R13+'ЖН-ОН-1'!S13</f>
        <v>7</v>
      </c>
      <c r="G18" s="69">
        <f>'ЖН-ОН-1'!P13+'ЖН-ОН-1'!Q13+'ЖН-ОН-1'!R13+'ЖН-ОН-1'!S13</f>
        <v>13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'ЖН-ОН-2'!P13+'ЖН-ОН-2'!Q13+'ЖН-ОН-2'!R13+'ЖН-ОН-2'!S13</f>
        <v>0</v>
      </c>
      <c r="K18" s="69">
        <f t="shared" si="0"/>
        <v>13</v>
      </c>
      <c r="L18" s="74" t="str">
        <f t="shared" si="1"/>
        <v>-</v>
      </c>
      <c r="M18" s="74">
        <f t="shared" si="2"/>
        <v>13</v>
      </c>
      <c r="N18" s="74" t="str">
        <f t="shared" si="3"/>
        <v>-</v>
      </c>
      <c r="O18" s="74"/>
    </row>
    <row r="19" spans="1:15" ht="54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9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12" customHeight="1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18.75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32.25" customHeight="1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M!G11</f>
        <v>М.Саидова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A2:O2"/>
    <mergeCell ref="A3:O3"/>
    <mergeCell ref="A4:I4"/>
    <mergeCell ref="A5:H5"/>
    <mergeCell ref="E7:F7"/>
    <mergeCell ref="H7:I7"/>
    <mergeCell ref="A6:O6"/>
    <mergeCell ref="N11:N12"/>
    <mergeCell ref="H9:K9"/>
    <mergeCell ref="O11:O12"/>
    <mergeCell ref="M9:N9"/>
    <mergeCell ref="M11:M12"/>
    <mergeCell ref="A11:A12"/>
    <mergeCell ref="E11:K11"/>
    <mergeCell ref="L11:L12"/>
    <mergeCell ref="B13:C13"/>
    <mergeCell ref="B11:C12"/>
    <mergeCell ref="B14:C14"/>
    <mergeCell ref="A8:B8"/>
    <mergeCell ref="D11:D12"/>
    <mergeCell ref="C9:F9"/>
    <mergeCell ref="A19:C19"/>
    <mergeCell ref="A20:C20"/>
    <mergeCell ref="K23:L23"/>
    <mergeCell ref="D23:G23"/>
    <mergeCell ref="B17:C17"/>
    <mergeCell ref="B15:C15"/>
    <mergeCell ref="B16:C16"/>
    <mergeCell ref="B18:C18"/>
    <mergeCell ref="D25:G25"/>
    <mergeCell ref="M25:N25"/>
    <mergeCell ref="A26:B26"/>
    <mergeCell ref="D26:G26"/>
    <mergeCell ref="M26:N26"/>
    <mergeCell ref="A24:C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view="pageLayout" zoomScaleSheetLayoutView="100" workbookViewId="0" topLeftCell="A6">
      <selection activeCell="A19" sqref="A19:IV33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5.421875" style="1" customWidth="1"/>
    <col min="5" max="6" width="4.7109375" style="1" hidden="1" customWidth="1"/>
    <col min="7" max="7" width="9.00390625" style="1" customWidth="1"/>
    <col min="8" max="8" width="4.7109375" style="1" hidden="1" customWidth="1"/>
    <col min="9" max="9" width="4.28125" style="1" hidden="1" customWidth="1"/>
    <col min="10" max="10" width="9.140625" style="1" customWidth="1"/>
    <col min="11" max="11" width="8.8515625" style="1" customWidth="1"/>
    <col min="12" max="13" width="11.140625" style="1" customWidth="1"/>
    <col min="14" max="14" width="9.8515625" style="1" customWidth="1"/>
    <col min="15" max="15" width="7.8515625" style="1" customWidth="1"/>
    <col min="16" max="16" width="6.421875" style="1" hidden="1" customWidth="1"/>
    <col min="17" max="17" width="8.00390625" style="1" customWidth="1"/>
  </cols>
  <sheetData>
    <row r="1" spans="1:17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3" t="str">
        <f>M!C6</f>
        <v>12-шакл</v>
      </c>
      <c r="P1" s="253"/>
      <c r="Q1" s="253"/>
    </row>
    <row r="2" spans="1:17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7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101</v>
      </c>
      <c r="K4" s="29" t="str">
        <f>+M!D12</f>
        <v>I-18/05-304</v>
      </c>
      <c r="L4" s="29"/>
      <c r="M4" s="48"/>
      <c r="N4" s="48"/>
      <c r="O4" s="48"/>
      <c r="P4" s="48"/>
      <c r="Q4" s="48"/>
    </row>
    <row r="5" spans="1:17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  <c r="P5" s="50"/>
      <c r="Q5" s="50"/>
    </row>
    <row r="6" spans="1:17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  <c r="P7" s="52"/>
      <c r="Q7" s="52"/>
    </row>
    <row r="8" spans="1:17" ht="15.75" customHeight="1">
      <c r="A8" s="248" t="s">
        <v>38</v>
      </c>
      <c r="B8" s="248"/>
      <c r="C8" s="53" t="str">
        <f>M!B12</f>
        <v>Инновацион иқтисодиёт</v>
      </c>
      <c r="D8" s="54" t="s">
        <v>50</v>
      </c>
      <c r="E8" s="54"/>
      <c r="F8" s="54"/>
      <c r="G8" s="55" t="str">
        <f>'ЖН-ОН-1'!T5</f>
        <v>Абдураззакова Н.</v>
      </c>
      <c r="H8" s="55"/>
      <c r="I8" s="56"/>
      <c r="J8" s="56"/>
      <c r="K8" s="57"/>
      <c r="L8" s="39" t="s">
        <v>49</v>
      </c>
      <c r="M8" s="39"/>
      <c r="N8" s="58" t="str">
        <f>'ЖН-ОН-1'!T6</f>
        <v>Абдураззакова Н.</v>
      </c>
      <c r="O8" s="59"/>
      <c r="P8" s="57"/>
      <c r="Q8" s="57"/>
    </row>
    <row r="9" spans="1:17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M!C12</f>
        <v>88</v>
      </c>
      <c r="H9" s="247" t="s">
        <v>43</v>
      </c>
      <c r="I9" s="247"/>
      <c r="J9" s="247"/>
      <c r="K9" s="247"/>
      <c r="L9" s="102">
        <f>M!E12</f>
        <v>13</v>
      </c>
      <c r="M9" s="250" t="str">
        <f>M!F8</f>
        <v>июнь. 2018 й.</v>
      </c>
      <c r="N9" s="250"/>
      <c r="O9" s="60"/>
      <c r="P9" s="256"/>
      <c r="Q9" s="256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  <c r="P11" s="249"/>
      <c r="Q11" s="249"/>
    </row>
    <row r="12" spans="1:17" ht="71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64</v>
      </c>
      <c r="H12" s="68" t="s">
        <v>33</v>
      </c>
      <c r="I12" s="68" t="s">
        <v>34</v>
      </c>
      <c r="J12" s="68" t="s">
        <v>57</v>
      </c>
      <c r="K12" s="68" t="s">
        <v>60</v>
      </c>
      <c r="L12" s="235"/>
      <c r="M12" s="235"/>
      <c r="N12" s="235"/>
      <c r="O12" s="249"/>
      <c r="P12" s="249"/>
      <c r="Q12" s="249"/>
    </row>
    <row r="13" spans="1:17" s="2" customFormat="1" ht="27.75" customHeight="1" thickBot="1">
      <c r="A13" s="69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73">
        <f>'ЖН-ОН-1'!T8+'ЖН-ОН-1'!U8</f>
        <v>14</v>
      </c>
      <c r="F13" s="73">
        <f>'ЖН-ОН-1'!V8+'ЖН-ОН-1'!W8</f>
        <v>14</v>
      </c>
      <c r="G13" s="69">
        <f>'ЖН-ОН-1'!T8+'ЖН-ОН-1'!U8+'ЖН-ОН-1'!V8+'ЖН-ОН-1'!W8</f>
        <v>28</v>
      </c>
      <c r="H13" s="69">
        <f>'ЖН-ОН-2'!T10+'ЖН-ОН-2'!U10</f>
        <v>0</v>
      </c>
      <c r="I13" s="69">
        <f>'ЖН-ОН-2'!V10+'ЖН-ОН-2'!W10</f>
        <v>0</v>
      </c>
      <c r="J13" s="69">
        <f>'ЖН-ОН-2'!T8+'ЖН-ОН-2'!U8+'ЖН-ОН-2'!V8+'ЖН-ОН-2'!W8</f>
        <v>0</v>
      </c>
      <c r="K13" s="69">
        <f aca="true" t="shared" si="0" ref="K13:K18">G13+J13</f>
        <v>28</v>
      </c>
      <c r="L13" s="74" t="str">
        <f aca="true" t="shared" si="1" ref="L13:L18">IF(OR(K13&lt;39),"-","")</f>
        <v>-</v>
      </c>
      <c r="M13" s="74">
        <f aca="true" t="shared" si="2" ref="M13:M18">IF(L13="-",K13,"")</f>
        <v>28</v>
      </c>
      <c r="N13" s="74" t="str">
        <f aca="true" t="shared" si="3" ref="N13:N18">IF(L13="-","-","")</f>
        <v>-</v>
      </c>
      <c r="O13" s="255"/>
      <c r="P13" s="255"/>
      <c r="Q13" s="255"/>
    </row>
    <row r="14" spans="1:17" s="2" customFormat="1" ht="27.75" customHeight="1" thickBot="1">
      <c r="A14" s="69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73">
        <f>'ЖН-ОН-1'!T9+'ЖН-ОН-1'!U9</f>
        <v>15</v>
      </c>
      <c r="F14" s="73">
        <f>'ЖН-ОН-1'!V9+'ЖН-ОН-1'!W9</f>
        <v>15</v>
      </c>
      <c r="G14" s="69">
        <f>'ЖН-ОН-1'!T9+'ЖН-ОН-1'!U9+'ЖН-ОН-1'!V9+'ЖН-ОН-1'!W9</f>
        <v>30</v>
      </c>
      <c r="H14" s="69">
        <f>'ЖН-ОН-2'!T11+'ЖН-ОН-2'!U11</f>
        <v>0</v>
      </c>
      <c r="I14" s="69">
        <f>'ЖН-ОН-2'!V11+'ЖН-ОН-2'!W11</f>
        <v>0</v>
      </c>
      <c r="J14" s="69">
        <f>'ЖН-ОН-2'!T9+'ЖН-ОН-2'!U9+'ЖН-ОН-2'!V9+'ЖН-ОН-2'!W9</f>
        <v>0</v>
      </c>
      <c r="K14" s="69">
        <f t="shared" si="0"/>
        <v>30</v>
      </c>
      <c r="L14" s="74" t="str">
        <f t="shared" si="1"/>
        <v>-</v>
      </c>
      <c r="M14" s="74">
        <f t="shared" si="2"/>
        <v>30</v>
      </c>
      <c r="N14" s="74" t="str">
        <f t="shared" si="3"/>
        <v>-</v>
      </c>
      <c r="O14" s="255"/>
      <c r="P14" s="255"/>
      <c r="Q14" s="255"/>
    </row>
    <row r="15" spans="1:17" s="2" customFormat="1" ht="27.75" customHeight="1" thickBot="1">
      <c r="A15" s="69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73">
        <f>'ЖН-ОН-1'!T10+'ЖН-ОН-1'!U10</f>
        <v>18</v>
      </c>
      <c r="F15" s="73">
        <f>'ЖН-ОН-1'!V10+'ЖН-ОН-1'!W10</f>
        <v>15</v>
      </c>
      <c r="G15" s="69">
        <f>'ЖН-ОН-1'!T10+'ЖН-ОН-1'!U10+'ЖН-ОН-1'!V10+'ЖН-ОН-1'!W10</f>
        <v>33</v>
      </c>
      <c r="H15" s="69">
        <f>'ЖН-ОН-2'!T12+'ЖН-ОН-2'!U12</f>
        <v>0</v>
      </c>
      <c r="I15" s="69">
        <f>'ЖН-ОН-2'!V12+'ЖН-ОН-2'!W12</f>
        <v>0</v>
      </c>
      <c r="J15" s="69">
        <f>'ЖН-ОН-2'!T10+'ЖН-ОН-2'!U10+'ЖН-ОН-2'!V10+'ЖН-ОН-2'!W10</f>
        <v>0</v>
      </c>
      <c r="K15" s="69">
        <f t="shared" si="0"/>
        <v>33</v>
      </c>
      <c r="L15" s="74" t="str">
        <f t="shared" si="1"/>
        <v>-</v>
      </c>
      <c r="M15" s="74">
        <f t="shared" si="2"/>
        <v>33</v>
      </c>
      <c r="N15" s="74" t="str">
        <f t="shared" si="3"/>
        <v>-</v>
      </c>
      <c r="O15" s="255"/>
      <c r="P15" s="255"/>
      <c r="Q15" s="255"/>
    </row>
    <row r="16" spans="1:17" s="2" customFormat="1" ht="27.75" customHeight="1" thickBot="1">
      <c r="A16" s="69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73">
        <f>'ЖН-ОН-1'!T11+'ЖН-ОН-1'!U11</f>
        <v>14</v>
      </c>
      <c r="F16" s="73">
        <f>'ЖН-ОН-1'!V11+'ЖН-ОН-1'!W11</f>
        <v>14</v>
      </c>
      <c r="G16" s="69">
        <f>'ЖН-ОН-1'!T11+'ЖН-ОН-1'!U11+'ЖН-ОН-1'!V11+'ЖН-ОН-1'!W11</f>
        <v>28</v>
      </c>
      <c r="H16" s="69">
        <f>'ЖН-ОН-2'!T13+'ЖН-ОН-2'!U13</f>
        <v>0</v>
      </c>
      <c r="I16" s="69">
        <f>'ЖН-ОН-2'!V13+'ЖН-ОН-2'!W13</f>
        <v>0</v>
      </c>
      <c r="J16" s="69">
        <f>'ЖН-ОН-2'!T11+'ЖН-ОН-2'!U11+'ЖН-ОН-2'!V11+'ЖН-ОН-2'!W11</f>
        <v>0</v>
      </c>
      <c r="K16" s="69">
        <f t="shared" si="0"/>
        <v>28</v>
      </c>
      <c r="L16" s="74" t="str">
        <f t="shared" si="1"/>
        <v>-</v>
      </c>
      <c r="M16" s="74">
        <f t="shared" si="2"/>
        <v>28</v>
      </c>
      <c r="N16" s="74" t="str">
        <f t="shared" si="3"/>
        <v>-</v>
      </c>
      <c r="O16" s="255"/>
      <c r="P16" s="255"/>
      <c r="Q16" s="255"/>
    </row>
    <row r="17" spans="1:17" s="2" customFormat="1" ht="27.75" customHeight="1" thickBot="1">
      <c r="A17" s="69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73">
        <f>'ЖН-ОН-1'!T12+'ЖН-ОН-1'!U12</f>
        <v>13</v>
      </c>
      <c r="F17" s="73">
        <f>'ЖН-ОН-1'!V12+'ЖН-ОН-1'!W12</f>
        <v>14</v>
      </c>
      <c r="G17" s="69">
        <f>'ЖН-ОН-1'!T12+'ЖН-ОН-1'!U12+'ЖН-ОН-1'!V12+'ЖН-ОН-1'!W12</f>
        <v>27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'ЖН-ОН-2'!T12+'ЖН-ОН-2'!U12+'ЖН-ОН-2'!V12+'ЖН-ОН-2'!W12</f>
        <v>0</v>
      </c>
      <c r="K17" s="69">
        <f t="shared" si="0"/>
        <v>27</v>
      </c>
      <c r="L17" s="74" t="str">
        <f t="shared" si="1"/>
        <v>-</v>
      </c>
      <c r="M17" s="74">
        <f t="shared" si="2"/>
        <v>27</v>
      </c>
      <c r="N17" s="74" t="str">
        <f t="shared" si="3"/>
        <v>-</v>
      </c>
      <c r="O17" s="255"/>
      <c r="P17" s="255"/>
      <c r="Q17" s="255"/>
    </row>
    <row r="18" spans="1:17" s="2" customFormat="1" ht="27.75" customHeight="1" thickBot="1">
      <c r="A18" s="69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73">
        <f>'ЖН-ОН-1'!T13+'ЖН-ОН-1'!U13</f>
        <v>14</v>
      </c>
      <c r="F18" s="73">
        <f>'ЖН-ОН-1'!V13+'ЖН-ОН-1'!W13</f>
        <v>14</v>
      </c>
      <c r="G18" s="69">
        <f>'ЖН-ОН-1'!T13+'ЖН-ОН-1'!U13+'ЖН-ОН-1'!V13+'ЖН-ОН-1'!W13</f>
        <v>28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'ЖН-ОН-2'!T13+'ЖН-ОН-2'!U13+'ЖН-ОН-2'!V13+'ЖН-ОН-2'!W13</f>
        <v>0</v>
      </c>
      <c r="K18" s="69">
        <f t="shared" si="0"/>
        <v>28</v>
      </c>
      <c r="L18" s="74" t="str">
        <f t="shared" si="1"/>
        <v>-</v>
      </c>
      <c r="M18" s="74">
        <f t="shared" si="2"/>
        <v>28</v>
      </c>
      <c r="N18" s="74" t="str">
        <f t="shared" si="3"/>
        <v>-</v>
      </c>
      <c r="O18" s="255"/>
      <c r="P18" s="255"/>
      <c r="Q18" s="255"/>
    </row>
    <row r="19" spans="1:17" ht="49.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254"/>
      <c r="P19" s="254"/>
      <c r="Q19" s="254"/>
    </row>
    <row r="20" spans="1:3" ht="39.75" customHeight="1">
      <c r="A20" s="238"/>
      <c r="B20" s="238"/>
      <c r="C20" s="238"/>
    </row>
    <row r="21" spans="1:17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  <c r="P21" s="14"/>
      <c r="Q21" s="14"/>
    </row>
    <row r="22" spans="1:17" ht="18.75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  <c r="P22" s="14"/>
      <c r="Q22" s="14"/>
    </row>
    <row r="23" spans="1:17" ht="35.25" customHeight="1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  <c r="P23" s="14"/>
      <c r="Q23" s="14"/>
    </row>
    <row r="24" spans="1:17" ht="18.75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M!G12</f>
        <v>М.Маматқулов</v>
      </c>
      <c r="P25" s="62"/>
      <c r="Q25" s="62"/>
    </row>
    <row r="26" spans="1:17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57" t="s">
        <v>20</v>
      </c>
      <c r="P26" s="257"/>
      <c r="Q26" s="257"/>
    </row>
  </sheetData>
  <sheetProtection/>
  <mergeCells count="45">
    <mergeCell ref="D25:G25"/>
    <mergeCell ref="M25:N25"/>
    <mergeCell ref="A26:B26"/>
    <mergeCell ref="D26:G26"/>
    <mergeCell ref="M26:N26"/>
    <mergeCell ref="O26:Q26"/>
    <mergeCell ref="A6:Q6"/>
    <mergeCell ref="A2:Q2"/>
    <mergeCell ref="A3:Q3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L11:L12"/>
    <mergeCell ref="M11:M12"/>
    <mergeCell ref="C9:F9"/>
    <mergeCell ref="P9:Q9"/>
    <mergeCell ref="N11:N12"/>
    <mergeCell ref="O11:Q12"/>
    <mergeCell ref="H9:K9"/>
    <mergeCell ref="M9:N9"/>
    <mergeCell ref="O18:Q18"/>
    <mergeCell ref="B15:C15"/>
    <mergeCell ref="O15:Q15"/>
    <mergeCell ref="B16:C16"/>
    <mergeCell ref="O16:Q16"/>
    <mergeCell ref="B13:C13"/>
    <mergeCell ref="O13:Q13"/>
    <mergeCell ref="B14:C14"/>
    <mergeCell ref="O14:Q14"/>
    <mergeCell ref="A24:C24"/>
    <mergeCell ref="O1:Q1"/>
    <mergeCell ref="A19:C19"/>
    <mergeCell ref="O19:Q19"/>
    <mergeCell ref="A20:C20"/>
    <mergeCell ref="D23:G23"/>
    <mergeCell ref="K23:L23"/>
    <mergeCell ref="B17:C17"/>
    <mergeCell ref="O17:Q17"/>
    <mergeCell ref="B18:C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view="pageLayout" zoomScaleSheetLayoutView="100" workbookViewId="0" topLeftCell="A13">
      <selection activeCell="A19" sqref="A19:IV33"/>
    </sheetView>
  </sheetViews>
  <sheetFormatPr defaultColWidth="9.140625" defaultRowHeight="12.75"/>
  <cols>
    <col min="1" max="2" width="4.57421875" style="1" customWidth="1"/>
    <col min="3" max="3" width="42.00390625" style="1" customWidth="1"/>
    <col min="4" max="4" width="14.28125" style="1" customWidth="1"/>
    <col min="5" max="6" width="4.7109375" style="1" hidden="1" customWidth="1"/>
    <col min="7" max="7" width="9.421875" style="1" customWidth="1"/>
    <col min="8" max="8" width="4.7109375" style="1" hidden="1" customWidth="1"/>
    <col min="9" max="9" width="4.28125" style="1" hidden="1" customWidth="1"/>
    <col min="10" max="10" width="10.140625" style="1" customWidth="1"/>
    <col min="11" max="11" width="8.7109375" style="1" customWidth="1"/>
    <col min="12" max="12" width="11.7109375" style="1" customWidth="1"/>
    <col min="13" max="13" width="10.00390625" style="1" customWidth="1"/>
    <col min="14" max="14" width="9.28125" style="1" customWidth="1"/>
    <col min="15" max="15" width="17.140625" style="1" customWidth="1"/>
  </cols>
  <sheetData>
    <row r="1" spans="1:15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8" t="str">
        <f>M!C6</f>
        <v>12-шакл</v>
      </c>
    </row>
    <row r="2" spans="1:15" ht="15.75" customHeight="1">
      <c r="A2" s="243" t="s">
        <v>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243" t="s">
        <v>36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5.75" customHeight="1">
      <c r="A4" s="244" t="s">
        <v>37</v>
      </c>
      <c r="B4" s="244"/>
      <c r="C4" s="244"/>
      <c r="D4" s="244"/>
      <c r="E4" s="244"/>
      <c r="F4" s="244"/>
      <c r="G4" s="244"/>
      <c r="H4" s="244"/>
      <c r="I4" s="244"/>
      <c r="J4" s="15" t="s">
        <v>100</v>
      </c>
      <c r="K4" s="29" t="str">
        <f>+M!D13</f>
        <v>I-18/06-304</v>
      </c>
      <c r="L4" s="29"/>
      <c r="M4" s="48"/>
      <c r="N4" s="48"/>
      <c r="O4" s="48"/>
    </row>
    <row r="5" spans="1:15" ht="15.75" customHeight="1">
      <c r="A5" s="244" t="str">
        <f>M!C22</f>
        <v>2017-2018 ўқув йили  </v>
      </c>
      <c r="B5" s="244"/>
      <c r="C5" s="244"/>
      <c r="D5" s="244"/>
      <c r="E5" s="244"/>
      <c r="F5" s="244"/>
      <c r="G5" s="244"/>
      <c r="H5" s="244"/>
      <c r="I5" s="49"/>
      <c r="J5" s="49" t="str">
        <f>M!C2</f>
        <v>Баҳорги</v>
      </c>
      <c r="K5" s="50" t="s">
        <v>24</v>
      </c>
      <c r="N5" s="50"/>
      <c r="O5" s="50"/>
    </row>
    <row r="6" spans="1:15" ht="15.75" customHeight="1">
      <c r="A6" s="243" t="str">
        <f>M!B22</f>
        <v>Сув хўжалигини ташкил этиш ва бошқариш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</row>
    <row r="7" spans="1:15" ht="15.75" customHeight="1">
      <c r="A7" s="15"/>
      <c r="B7" s="15"/>
      <c r="C7" s="46">
        <f>M!C3</f>
        <v>3</v>
      </c>
      <c r="D7" s="51" t="s">
        <v>6</v>
      </c>
      <c r="E7" s="246"/>
      <c r="F7" s="246"/>
      <c r="G7" s="28">
        <f>M!C4</f>
        <v>304</v>
      </c>
      <c r="H7" s="246"/>
      <c r="I7" s="246"/>
      <c r="J7" s="51" t="s">
        <v>23</v>
      </c>
      <c r="K7" s="28">
        <f>M!C5</f>
        <v>6</v>
      </c>
      <c r="L7" s="52" t="s">
        <v>7</v>
      </c>
      <c r="M7" s="52"/>
      <c r="N7" s="52"/>
      <c r="O7" s="52"/>
    </row>
    <row r="8" spans="1:15" ht="15.75" customHeight="1">
      <c r="A8" s="248" t="s">
        <v>38</v>
      </c>
      <c r="B8" s="248"/>
      <c r="C8" s="53" t="str">
        <f>M!B13</f>
        <v>Корпоратив бошкарув</v>
      </c>
      <c r="D8" s="54" t="s">
        <v>50</v>
      </c>
      <c r="E8" s="54"/>
      <c r="F8" s="54"/>
      <c r="G8" s="55" t="str">
        <f>'ЖН-ОН-1'!X5</f>
        <v>Киличева Ф</v>
      </c>
      <c r="H8" s="55"/>
      <c r="I8" s="56"/>
      <c r="J8" s="56"/>
      <c r="K8" s="57"/>
      <c r="L8" s="39" t="s">
        <v>49</v>
      </c>
      <c r="M8" s="39"/>
      <c r="N8" s="58" t="str">
        <f>'ЖН-ОН-1'!X6</f>
        <v>Шермухамедов А</v>
      </c>
      <c r="O8" s="59"/>
    </row>
    <row r="9" spans="1:15" ht="18.75" customHeight="1">
      <c r="A9" s="18" t="s">
        <v>25</v>
      </c>
      <c r="B9" s="18"/>
      <c r="C9" s="245" t="s">
        <v>26</v>
      </c>
      <c r="D9" s="245"/>
      <c r="E9" s="245"/>
      <c r="F9" s="245"/>
      <c r="G9" s="30">
        <f>M!C13</f>
        <v>146</v>
      </c>
      <c r="H9" s="247" t="s">
        <v>43</v>
      </c>
      <c r="I9" s="247"/>
      <c r="J9" s="247"/>
      <c r="K9" s="247"/>
      <c r="L9" s="102">
        <f>M!E13</f>
        <v>15</v>
      </c>
      <c r="M9" s="250" t="str">
        <f>M!F8</f>
        <v>июнь. 2018 й.</v>
      </c>
      <c r="N9" s="250"/>
      <c r="O9" s="6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.75" customHeight="1" thickBot="1">
      <c r="A11" s="232" t="s">
        <v>0</v>
      </c>
      <c r="B11" s="249" t="s">
        <v>39</v>
      </c>
      <c r="C11" s="249"/>
      <c r="D11" s="251" t="s">
        <v>8</v>
      </c>
      <c r="E11" s="249" t="s">
        <v>9</v>
      </c>
      <c r="F11" s="249"/>
      <c r="G11" s="249"/>
      <c r="H11" s="249"/>
      <c r="I11" s="249"/>
      <c r="J11" s="249"/>
      <c r="K11" s="249"/>
      <c r="L11" s="235" t="s">
        <v>10</v>
      </c>
      <c r="M11" s="235" t="s">
        <v>11</v>
      </c>
      <c r="N11" s="235" t="s">
        <v>12</v>
      </c>
      <c r="O11" s="249" t="s">
        <v>13</v>
      </c>
    </row>
    <row r="12" spans="1:15" ht="80.25" customHeight="1" thickBot="1">
      <c r="A12" s="232"/>
      <c r="B12" s="249"/>
      <c r="C12" s="249"/>
      <c r="D12" s="251"/>
      <c r="E12" s="68" t="s">
        <v>2</v>
      </c>
      <c r="F12" s="68" t="s">
        <v>3</v>
      </c>
      <c r="G12" s="68" t="s">
        <v>72</v>
      </c>
      <c r="H12" s="68" t="s">
        <v>33</v>
      </c>
      <c r="I12" s="68" t="s">
        <v>34</v>
      </c>
      <c r="J12" s="68" t="s">
        <v>75</v>
      </c>
      <c r="K12" s="68" t="s">
        <v>60</v>
      </c>
      <c r="L12" s="235"/>
      <c r="M12" s="235"/>
      <c r="N12" s="235"/>
      <c r="O12" s="249"/>
    </row>
    <row r="13" spans="1:15" s="2" customFormat="1" ht="27.75" customHeight="1" thickBot="1">
      <c r="A13" s="69">
        <v>1</v>
      </c>
      <c r="B13" s="234" t="str">
        <f>'ЖН-ОН-1'!B8</f>
        <v>Дадаходжаев Борисхон Баходир ўғли</v>
      </c>
      <c r="C13" s="234"/>
      <c r="D13" s="72" t="str">
        <f>'ЖН-ОН-1'!C8</f>
        <v>B-15-013</v>
      </c>
      <c r="E13" s="69">
        <f>'ЖН-ОН-1'!X8+'ЖН-ОН-1'!Y8</f>
        <v>16</v>
      </c>
      <c r="F13" s="69">
        <f>'ЖН-ОН-1'!Z8+'ЖН-ОН-1'!AA8</f>
        <v>13</v>
      </c>
      <c r="G13" s="69">
        <f>'ЖН-ОН-1'!X8+'ЖН-ОН-1'!Y8+'ЖН-ОН-1'!Z8+'ЖН-ОН-1'!AA8</f>
        <v>29</v>
      </c>
      <c r="H13" s="69">
        <f>'ЖН-ОН-2'!X10+'ЖН-ОН-2'!Y10</f>
        <v>0</v>
      </c>
      <c r="I13" s="69">
        <f>'ЖН-ОН-2'!Z10+'ЖН-ОН-2'!AA10</f>
        <v>0</v>
      </c>
      <c r="J13" s="69">
        <f>'ЖН-ОН-2'!X8+'ЖН-ОН-2'!Y8+'ЖН-ОН-2'!Z8+'ЖН-ОН-2'!AA8</f>
        <v>0</v>
      </c>
      <c r="K13" s="69">
        <f aca="true" t="shared" si="0" ref="K13:K18">G13+J13</f>
        <v>29</v>
      </c>
      <c r="L13" s="74" t="str">
        <f aca="true" t="shared" si="1" ref="L13:L18">IF(OR(K13&lt;39),"-","")</f>
        <v>-</v>
      </c>
      <c r="M13" s="74">
        <f aca="true" t="shared" si="2" ref="M13:M18">IF(L13="-",K13,"")</f>
        <v>29</v>
      </c>
      <c r="N13" s="74" t="str">
        <f aca="true" t="shared" si="3" ref="N13:N18">IF(L13="-","-","")</f>
        <v>-</v>
      </c>
      <c r="O13" s="74"/>
    </row>
    <row r="14" spans="1:15" s="2" customFormat="1" ht="27.75" customHeight="1" thickBot="1">
      <c r="A14" s="69">
        <v>2</v>
      </c>
      <c r="B14" s="234" t="str">
        <f>'ЖН-ОН-1'!B9</f>
        <v>Каримова Гули Рустам қизи</v>
      </c>
      <c r="C14" s="234"/>
      <c r="D14" s="72" t="str">
        <f>'ЖН-ОН-1'!C9</f>
        <v>К-15-066</v>
      </c>
      <c r="E14" s="69">
        <f>'ЖН-ОН-1'!X9+'ЖН-ОН-1'!Y9</f>
        <v>14</v>
      </c>
      <c r="F14" s="69">
        <f>'ЖН-ОН-1'!Z9+'ЖН-ОН-1'!AA9</f>
        <v>16</v>
      </c>
      <c r="G14" s="69">
        <f>'ЖН-ОН-1'!X9+'ЖН-ОН-1'!Y9+'ЖН-ОН-1'!Z9+'ЖН-ОН-1'!AA9</f>
        <v>30</v>
      </c>
      <c r="H14" s="69">
        <f>'ЖН-ОН-2'!X11+'ЖН-ОН-2'!Y11</f>
        <v>0</v>
      </c>
      <c r="I14" s="69">
        <f>'ЖН-ОН-2'!Z11+'ЖН-ОН-2'!AA11</f>
        <v>0</v>
      </c>
      <c r="J14" s="69">
        <f>'ЖН-ОН-2'!X9+'ЖН-ОН-2'!Y9+'ЖН-ОН-2'!Z9+'ЖН-ОН-2'!AA9</f>
        <v>0</v>
      </c>
      <c r="K14" s="69">
        <f t="shared" si="0"/>
        <v>30</v>
      </c>
      <c r="L14" s="74" t="str">
        <f t="shared" si="1"/>
        <v>-</v>
      </c>
      <c r="M14" s="74">
        <f t="shared" si="2"/>
        <v>30</v>
      </c>
      <c r="N14" s="74" t="str">
        <f t="shared" si="3"/>
        <v>-</v>
      </c>
      <c r="O14" s="74"/>
    </row>
    <row r="15" spans="1:15" s="2" customFormat="1" ht="27.75" customHeight="1" thickBot="1">
      <c r="A15" s="69">
        <v>3</v>
      </c>
      <c r="B15" s="234" t="str">
        <f>'ЖН-ОН-1'!B10</f>
        <v>Нам Надежда Иосифовна</v>
      </c>
      <c r="C15" s="234"/>
      <c r="D15" s="72" t="str">
        <f>'ЖН-ОН-1'!C10</f>
        <v>К-15-048</v>
      </c>
      <c r="E15" s="69">
        <f>'ЖН-ОН-1'!X10+'ЖН-ОН-1'!Y10</f>
        <v>17</v>
      </c>
      <c r="F15" s="69">
        <f>'ЖН-ОН-1'!Z10+'ЖН-ОН-1'!AA10</f>
        <v>16</v>
      </c>
      <c r="G15" s="69">
        <f>'ЖН-ОН-1'!X10+'ЖН-ОН-1'!Y10+'ЖН-ОН-1'!Z10+'ЖН-ОН-1'!AA10</f>
        <v>33</v>
      </c>
      <c r="H15" s="69">
        <f>'ЖН-ОН-2'!X12+'ЖН-ОН-2'!Y12</f>
        <v>0</v>
      </c>
      <c r="I15" s="69">
        <f>'ЖН-ОН-2'!Z12+'ЖН-ОН-2'!AA12</f>
        <v>0</v>
      </c>
      <c r="J15" s="69">
        <f>'ЖН-ОН-2'!X10+'ЖН-ОН-2'!Y10+'ЖН-ОН-2'!Z10+'ЖН-ОН-2'!AA10</f>
        <v>0</v>
      </c>
      <c r="K15" s="69">
        <f t="shared" si="0"/>
        <v>33</v>
      </c>
      <c r="L15" s="74" t="str">
        <f t="shared" si="1"/>
        <v>-</v>
      </c>
      <c r="M15" s="74">
        <f t="shared" si="2"/>
        <v>33</v>
      </c>
      <c r="N15" s="74" t="str">
        <f t="shared" si="3"/>
        <v>-</v>
      </c>
      <c r="O15" s="74"/>
    </row>
    <row r="16" spans="1:15" s="2" customFormat="1" ht="27.75" customHeight="1" thickBot="1">
      <c r="A16" s="69">
        <v>4</v>
      </c>
      <c r="B16" s="234" t="str">
        <f>'ЖН-ОН-1'!B11</f>
        <v>Отабоев Нодирбек Ойбек ўғли</v>
      </c>
      <c r="C16" s="234"/>
      <c r="D16" s="72" t="str">
        <f>'ЖН-ОН-1'!C11</f>
        <v>К-15-049</v>
      </c>
      <c r="E16" s="69">
        <f>'ЖН-ОН-1'!X11+'ЖН-ОН-1'!Y11</f>
        <v>14</v>
      </c>
      <c r="F16" s="69">
        <f>'ЖН-ОН-1'!Z11+'ЖН-ОН-1'!AA11</f>
        <v>16</v>
      </c>
      <c r="G16" s="69">
        <f>'ЖН-ОН-1'!X11+'ЖН-ОН-1'!Y11+'ЖН-ОН-1'!Z11+'ЖН-ОН-1'!AA11</f>
        <v>30</v>
      </c>
      <c r="H16" s="69">
        <f>'ЖН-ОН-2'!X13+'ЖН-ОН-2'!Y13</f>
        <v>0</v>
      </c>
      <c r="I16" s="69">
        <f>'ЖН-ОН-2'!Z13+'ЖН-ОН-2'!AA13</f>
        <v>0</v>
      </c>
      <c r="J16" s="69">
        <f>'ЖН-ОН-2'!X11+'ЖН-ОН-2'!Y11+'ЖН-ОН-2'!Z11+'ЖН-ОН-2'!AA11</f>
        <v>0</v>
      </c>
      <c r="K16" s="69">
        <f t="shared" si="0"/>
        <v>30</v>
      </c>
      <c r="L16" s="74" t="str">
        <f t="shared" si="1"/>
        <v>-</v>
      </c>
      <c r="M16" s="74">
        <f t="shared" si="2"/>
        <v>30</v>
      </c>
      <c r="N16" s="74" t="str">
        <f t="shared" si="3"/>
        <v>-</v>
      </c>
      <c r="O16" s="74"/>
    </row>
    <row r="17" spans="1:15" s="2" customFormat="1" ht="27.75" customHeight="1" thickBot="1">
      <c r="A17" s="69">
        <v>5</v>
      </c>
      <c r="B17" s="234" t="str">
        <f>'ЖН-ОН-1'!B12</f>
        <v>Сотволдиева Жамила Абдурасулзода</v>
      </c>
      <c r="C17" s="234"/>
      <c r="D17" s="72" t="str">
        <f>'ЖН-ОН-1'!C12</f>
        <v>К-15-047</v>
      </c>
      <c r="E17" s="69">
        <f>'ЖН-ОН-1'!X12+'ЖН-ОН-1'!Y12</f>
        <v>11</v>
      </c>
      <c r="F17" s="69">
        <f>'ЖН-ОН-1'!Z12+'ЖН-ОН-1'!AA12</f>
        <v>15</v>
      </c>
      <c r="G17" s="69">
        <f>'ЖН-ОН-1'!X12+'ЖН-ОН-1'!Y12+'ЖН-ОН-1'!Z12+'ЖН-ОН-1'!AA12</f>
        <v>26</v>
      </c>
      <c r="H17" s="69" t="e">
        <f>'ЖН-ОН-2'!#REF!+'ЖН-ОН-2'!#REF!</f>
        <v>#REF!</v>
      </c>
      <c r="I17" s="69" t="e">
        <f>'ЖН-ОН-2'!#REF!+'ЖН-ОН-2'!#REF!</f>
        <v>#REF!</v>
      </c>
      <c r="J17" s="69">
        <f>'ЖН-ОН-2'!X12+'ЖН-ОН-2'!Y12+'ЖН-ОН-2'!Z12+'ЖН-ОН-2'!AA12</f>
        <v>0</v>
      </c>
      <c r="K17" s="69">
        <f t="shared" si="0"/>
        <v>26</v>
      </c>
      <c r="L17" s="74" t="str">
        <f t="shared" si="1"/>
        <v>-</v>
      </c>
      <c r="M17" s="74">
        <f t="shared" si="2"/>
        <v>26</v>
      </c>
      <c r="N17" s="74" t="str">
        <f t="shared" si="3"/>
        <v>-</v>
      </c>
      <c r="O17" s="74"/>
    </row>
    <row r="18" spans="1:15" s="2" customFormat="1" ht="27.75" customHeight="1" thickBot="1">
      <c r="A18" s="69">
        <v>6</v>
      </c>
      <c r="B18" s="234" t="str">
        <f>'ЖН-ОН-1'!B13</f>
        <v>Хаджиев Жамшид Рустамович</v>
      </c>
      <c r="C18" s="234"/>
      <c r="D18" s="72" t="str">
        <f>'ЖН-ОН-1'!C13</f>
        <v>К-15-046</v>
      </c>
      <c r="E18" s="69">
        <f>'ЖН-ОН-1'!X13+'ЖН-ОН-1'!Y13</f>
        <v>5</v>
      </c>
      <c r="F18" s="69">
        <f>'ЖН-ОН-1'!Z13+'ЖН-ОН-1'!AA13</f>
        <v>12</v>
      </c>
      <c r="G18" s="69">
        <f>'ЖН-ОН-1'!X13+'ЖН-ОН-1'!Y13+'ЖН-ОН-1'!Z13+'ЖН-ОН-1'!AA13</f>
        <v>17</v>
      </c>
      <c r="H18" s="69" t="e">
        <f>'ЖН-ОН-2'!#REF!+'ЖН-ОН-2'!#REF!</f>
        <v>#REF!</v>
      </c>
      <c r="I18" s="69" t="e">
        <f>'ЖН-ОН-2'!#REF!+'ЖН-ОН-2'!#REF!</f>
        <v>#REF!</v>
      </c>
      <c r="J18" s="69">
        <f>'ЖН-ОН-2'!X13+'ЖН-ОН-2'!Y13+'ЖН-ОН-2'!Z13+'ЖН-ОН-2'!AA13</f>
        <v>0</v>
      </c>
      <c r="K18" s="69">
        <f t="shared" si="0"/>
        <v>17</v>
      </c>
      <c r="L18" s="74" t="str">
        <f t="shared" si="1"/>
        <v>-</v>
      </c>
      <c r="M18" s="74">
        <f t="shared" si="2"/>
        <v>17</v>
      </c>
      <c r="N18" s="74" t="str">
        <f t="shared" si="3"/>
        <v>-</v>
      </c>
      <c r="O18" s="74"/>
    </row>
    <row r="19" spans="1:15" ht="64.5" customHeight="1" thickBot="1">
      <c r="A19" s="252" t="s">
        <v>14</v>
      </c>
      <c r="B19" s="252"/>
      <c r="C19" s="252"/>
      <c r="D19" s="75"/>
      <c r="E19" s="76"/>
      <c r="F19" s="77"/>
      <c r="G19" s="77"/>
      <c r="H19" s="77"/>
      <c r="I19" s="76"/>
      <c r="J19" s="76"/>
      <c r="K19" s="78"/>
      <c r="L19" s="78"/>
      <c r="M19" s="76"/>
      <c r="N19" s="76"/>
      <c r="O19" s="89"/>
    </row>
    <row r="20" spans="1:3" ht="30.75" customHeight="1">
      <c r="A20" s="238"/>
      <c r="B20" s="238"/>
      <c r="C20" s="238"/>
    </row>
    <row r="21" spans="1:15" ht="18.75">
      <c r="A21" s="19"/>
      <c r="B21" s="19"/>
      <c r="C21" s="20" t="s">
        <v>15</v>
      </c>
      <c r="D21" s="40">
        <f>M!G22</f>
        <v>6</v>
      </c>
      <c r="E21" s="61"/>
      <c r="F21" s="61"/>
      <c r="G21" s="22" t="s">
        <v>79</v>
      </c>
      <c r="H21" s="22"/>
      <c r="I21" s="22"/>
      <c r="J21" s="22"/>
      <c r="K21" s="14"/>
      <c r="L21" s="14"/>
      <c r="M21" s="14"/>
      <c r="N21" s="23"/>
      <c r="O21" s="14"/>
    </row>
    <row r="22" spans="1:15" ht="11.25" customHeight="1">
      <c r="A22" s="19"/>
      <c r="B22" s="19"/>
      <c r="C22" s="20"/>
      <c r="D22" s="47"/>
      <c r="E22" s="22"/>
      <c r="F22" s="22"/>
      <c r="G22" s="22"/>
      <c r="H22" s="22"/>
      <c r="I22" s="14"/>
      <c r="J22" s="14"/>
      <c r="K22" s="22"/>
      <c r="L22" s="22"/>
      <c r="M22" s="14"/>
      <c r="N22" s="23"/>
      <c r="O22" s="14"/>
    </row>
    <row r="23" spans="1:15" ht="18.75">
      <c r="A23" s="14"/>
      <c r="B23" s="14"/>
      <c r="C23" s="23"/>
      <c r="D23" s="242" t="s">
        <v>16</v>
      </c>
      <c r="E23" s="242"/>
      <c r="F23" s="242"/>
      <c r="G23" s="242"/>
      <c r="H23" s="22"/>
      <c r="I23" s="21"/>
      <c r="J23" s="21"/>
      <c r="K23" s="231" t="s">
        <v>17</v>
      </c>
      <c r="L23" s="231"/>
      <c r="M23" s="21"/>
      <c r="N23" s="21"/>
      <c r="O23" s="14"/>
    </row>
    <row r="24" spans="1:15" ht="23.25" customHeight="1">
      <c r="A24" s="241"/>
      <c r="B24" s="241"/>
      <c r="C24" s="24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>
      <c r="A25" s="23" t="s">
        <v>80</v>
      </c>
      <c r="B25" s="23"/>
      <c r="C25" s="23"/>
      <c r="D25" s="240" t="str">
        <f>M!F22</f>
        <v>О.Кучаров</v>
      </c>
      <c r="E25" s="240"/>
      <c r="F25" s="240"/>
      <c r="G25" s="240"/>
      <c r="H25" s="61"/>
      <c r="I25" s="61"/>
      <c r="J25" s="61"/>
      <c r="K25" s="22" t="s">
        <v>18</v>
      </c>
      <c r="L25" s="22"/>
      <c r="M25" s="236"/>
      <c r="N25" s="236"/>
      <c r="O25" s="63" t="str">
        <f>M!G13</f>
        <v>У.Сангирова</v>
      </c>
    </row>
    <row r="26" spans="1:15" ht="18.75">
      <c r="A26" s="239" t="s">
        <v>19</v>
      </c>
      <c r="B26" s="239"/>
      <c r="C26" s="25" t="s">
        <v>1</v>
      </c>
      <c r="D26" s="233" t="s">
        <v>20</v>
      </c>
      <c r="E26" s="233"/>
      <c r="F26" s="233"/>
      <c r="G26" s="233"/>
      <c r="H26" s="61"/>
      <c r="I26" s="26"/>
      <c r="J26" s="26"/>
      <c r="K26" s="14"/>
      <c r="L26" s="14"/>
      <c r="M26" s="233" t="s">
        <v>21</v>
      </c>
      <c r="N26" s="233"/>
      <c r="O26" s="26" t="s">
        <v>20</v>
      </c>
    </row>
  </sheetData>
  <sheetProtection/>
  <mergeCells count="35">
    <mergeCell ref="D23:G23"/>
    <mergeCell ref="D25:G25"/>
    <mergeCell ref="M25:N25"/>
    <mergeCell ref="A26:B26"/>
    <mergeCell ref="D26:G26"/>
    <mergeCell ref="M26:N26"/>
    <mergeCell ref="B13:C13"/>
    <mergeCell ref="B14:C14"/>
    <mergeCell ref="N11:N12"/>
    <mergeCell ref="D11:D12"/>
    <mergeCell ref="B15:C15"/>
    <mergeCell ref="H7:I7"/>
    <mergeCell ref="A8:B8"/>
    <mergeCell ref="A11:A12"/>
    <mergeCell ref="B11:C12"/>
    <mergeCell ref="B16:C16"/>
    <mergeCell ref="E11:K11"/>
    <mergeCell ref="L11:L12"/>
    <mergeCell ref="A6:O6"/>
    <mergeCell ref="A2:O2"/>
    <mergeCell ref="A3:O3"/>
    <mergeCell ref="A4:I4"/>
    <mergeCell ref="A5:H5"/>
    <mergeCell ref="E7:F7"/>
    <mergeCell ref="M11:M12"/>
    <mergeCell ref="A20:C20"/>
    <mergeCell ref="K23:L23"/>
    <mergeCell ref="A24:C24"/>
    <mergeCell ref="A19:C19"/>
    <mergeCell ref="O11:O12"/>
    <mergeCell ref="H9:K9"/>
    <mergeCell ref="M9:N9"/>
    <mergeCell ref="C9:F9"/>
    <mergeCell ref="B17:C17"/>
    <mergeCell ref="B18:C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user</cp:lastModifiedBy>
  <cp:lastPrinted>2018-10-20T08:54:31Z</cp:lastPrinted>
  <dcterms:created xsi:type="dcterms:W3CDTF">2008-01-09T21:36:33Z</dcterms:created>
  <dcterms:modified xsi:type="dcterms:W3CDTF">2018-12-18T06:19:44Z</dcterms:modified>
  <cp:category/>
  <cp:version/>
  <cp:contentType/>
  <cp:contentStatus/>
</cp:coreProperties>
</file>