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285" windowWidth="11325" windowHeight="5685" tabRatio="592" activeTab="0"/>
  </bookViews>
  <sheets>
    <sheet name="ЖН-ОН-1" sheetId="1" r:id="rId1"/>
    <sheet name="ЖН-ОН-2" sheetId="2" r:id="rId2"/>
    <sheet name="M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К" sheetId="14" r:id="rId14"/>
    <sheet name="Лист1" sheetId="15" r:id="rId15"/>
  </sheets>
  <definedNames>
    <definedName name="Z_C23F2FB4_653F_4A83_B645_DE45FE9B2DEF_.wvu.PrintArea" localSheetId="0" hidden="1">'ЖН-ОН-1'!$A$1:$AQ$26</definedName>
    <definedName name="Z_C23F2FB4_653F_4A83_B645_DE45FE9B2DEF_.wvu.PrintArea" localSheetId="1" hidden="1">'ЖН-ОН-2'!$A$1:$AQ$25</definedName>
    <definedName name="_xlnm.Print_Area" localSheetId="4">'2'!$A$1:$O$36</definedName>
    <definedName name="_xlnm.Print_Area" localSheetId="0">'ЖН-ОН-1'!$A$1:$AQ$26</definedName>
    <definedName name="_xlnm.Print_Area" localSheetId="1">'ЖН-ОН-2'!$A$1:$AQ$26</definedName>
  </definedNames>
  <calcPr fullCalcOnLoad="1"/>
</workbook>
</file>

<file path=xl/sharedStrings.xml><?xml version="1.0" encoding="utf-8"?>
<sst xmlns="http://schemas.openxmlformats.org/spreadsheetml/2006/main" count="765" uniqueCount="169">
  <si>
    <t>№</t>
  </si>
  <si>
    <t xml:space="preserve">имзо </t>
  </si>
  <si>
    <t>ЖН-1</t>
  </si>
  <si>
    <t>ЖН-2</t>
  </si>
  <si>
    <t>кайта</t>
  </si>
  <si>
    <t>ЎЗБЕКИСТОН РЕСПУБЛИКАСИ ҚИШЛОҚ ВА СУВ ХЎЖАЛИГИ ВАЗИРЛИГИ</t>
  </si>
  <si>
    <t>курс</t>
  </si>
  <si>
    <t>семестр</t>
  </si>
  <si>
    <t>Рейтинг дафтарчасининг рақами</t>
  </si>
  <si>
    <t>Семестрда тўплаган баллари</t>
  </si>
  <si>
    <t>ЯН</t>
  </si>
  <si>
    <t>Ўзлаштириш кўрсаткичи</t>
  </si>
  <si>
    <t>Рейтинг бали</t>
  </si>
  <si>
    <t>ЯН ўтказувчи ўқитувчи имзоси</t>
  </si>
  <si>
    <t>Ўқитувчи имзоси</t>
  </si>
  <si>
    <t>Жами талабалар сони</t>
  </si>
  <si>
    <t>(54 ва ундан паст)</t>
  </si>
  <si>
    <t>"келмаган"</t>
  </si>
  <si>
    <t>Кафедра мудири</t>
  </si>
  <si>
    <t>М.У.</t>
  </si>
  <si>
    <t>Ф.И.Ш.</t>
  </si>
  <si>
    <t>имзо</t>
  </si>
  <si>
    <t xml:space="preserve"> № В-</t>
  </si>
  <si>
    <t>гурух</t>
  </si>
  <si>
    <t>давра учун</t>
  </si>
  <si>
    <t xml:space="preserve">   </t>
  </si>
  <si>
    <t>Семестрда фанга ажратилган умумий соатлар:</t>
  </si>
  <si>
    <t>Йил</t>
  </si>
  <si>
    <t>Давра</t>
  </si>
  <si>
    <t xml:space="preserve">курс </t>
  </si>
  <si>
    <t>Фан</t>
  </si>
  <si>
    <t>Ажратилган соат</t>
  </si>
  <si>
    <t>Қайд номери</t>
  </si>
  <si>
    <t>ОН-1</t>
  </si>
  <si>
    <t>ОН-2</t>
  </si>
  <si>
    <t>Шакл тури</t>
  </si>
  <si>
    <r>
      <t>ТОШКЕНТ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ИРРИГАЦИЯ ВА МЕЛИОРАЦИЯ ИНСТИТУТИ</t>
    </r>
  </si>
  <si>
    <r>
      <t xml:space="preserve">РЕЙТИНГ ҚАЙДНОМАСИ  </t>
    </r>
    <r>
      <rPr>
        <b/>
        <u val="single"/>
        <sz val="14"/>
        <rFont val="Times New Roman"/>
        <family val="1"/>
      </rPr>
      <t xml:space="preserve">            </t>
    </r>
  </si>
  <si>
    <r>
      <t xml:space="preserve">Фан : </t>
    </r>
    <r>
      <rPr>
        <b/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</si>
  <si>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Талабанинг фамилияси,   
исми ва шарифи</t>
  </si>
  <si>
    <t>Талабанинг фамилияси, 
исми - шарифи</t>
  </si>
  <si>
    <t xml:space="preserve"> «____»</t>
  </si>
  <si>
    <t xml:space="preserve"> ЯН ўтказилган сана</t>
  </si>
  <si>
    <t>_________________</t>
  </si>
  <si>
    <t>Сана</t>
  </si>
  <si>
    <t>Ой</t>
  </si>
  <si>
    <t>12-шакл</t>
  </si>
  <si>
    <t>Амалиёт ўқитувчиси:</t>
  </si>
  <si>
    <t xml:space="preserve"> Маърузачи:</t>
  </si>
  <si>
    <t>Факультет</t>
  </si>
  <si>
    <t>Ўқув йили</t>
  </si>
  <si>
    <t>Декан
Ф.И.Ш</t>
  </si>
  <si>
    <t xml:space="preserve">ЖН-1    </t>
  </si>
  <si>
    <t xml:space="preserve">ЖН-2             </t>
  </si>
  <si>
    <t xml:space="preserve">ОН-1              </t>
  </si>
  <si>
    <t>∑ОН-1,2</t>
  </si>
  <si>
    <t xml:space="preserve">ОН-2      </t>
  </si>
  <si>
    <t xml:space="preserve">∑ЖН-1,2       </t>
  </si>
  <si>
    <t>∑ЖН+∑ОН</t>
  </si>
  <si>
    <t>Рейтинг дафтарчасининг 
рақами</t>
  </si>
  <si>
    <t>Ўзлаштириш 
кўрсаткичи</t>
  </si>
  <si>
    <t xml:space="preserve">ЖН-1 </t>
  </si>
  <si>
    <t>∑ЖН-1,2</t>
  </si>
  <si>
    <t xml:space="preserve">ОН-2  </t>
  </si>
  <si>
    <t xml:space="preserve">∑ОН-1,2  </t>
  </si>
  <si>
    <t xml:space="preserve">∑ЖН+∑ОН </t>
  </si>
  <si>
    <t>Кафедра мудирлари</t>
  </si>
  <si>
    <t>У.Сангирова</t>
  </si>
  <si>
    <t>Талабалар сони</t>
  </si>
  <si>
    <t xml:space="preserve">ЖН-2 </t>
  </si>
  <si>
    <t xml:space="preserve">∑ЖН-1,2 </t>
  </si>
  <si>
    <t xml:space="preserve">ОН-1 </t>
  </si>
  <si>
    <t xml:space="preserve">ОН-2 </t>
  </si>
  <si>
    <t>Факультет декани_________________</t>
  </si>
  <si>
    <t xml:space="preserve">∑ОН-1,2 </t>
  </si>
  <si>
    <r>
      <t>шундан, (86-100)</t>
    </r>
    <r>
      <rPr>
        <b/>
        <sz val="14"/>
        <rFont val="Times Uzb Roman"/>
        <family val="1"/>
      </rPr>
      <t>_________</t>
    </r>
    <r>
      <rPr>
        <sz val="14"/>
        <rFont val="Times Uzb Roman"/>
        <family val="1"/>
      </rPr>
      <t>, (71-85)</t>
    </r>
    <r>
      <rPr>
        <b/>
        <sz val="14"/>
        <rFont val="Times Uzb Roman"/>
        <family val="1"/>
      </rPr>
      <t>_________</t>
    </r>
    <r>
      <rPr>
        <sz val="14"/>
        <rFont val="Times Uzb Roman"/>
        <family val="1"/>
      </rPr>
      <t>, (55-70)</t>
    </r>
    <r>
      <rPr>
        <b/>
        <sz val="14"/>
        <rFont val="Times Uzb Roman"/>
        <family val="1"/>
      </rPr>
      <t>______</t>
    </r>
  </si>
  <si>
    <t>Ф.Эрназаров</t>
  </si>
  <si>
    <t>ЯН 
ўтказувчи ўқитувчи имзоси</t>
  </si>
  <si>
    <t>ЯН
 ўтказувчи ўқитувчи имзоси</t>
  </si>
  <si>
    <t>Иқтисодиёт назарияси (курс иши)</t>
  </si>
  <si>
    <t>Ўқув амалиёти</t>
  </si>
  <si>
    <t>З.Абдуллаев</t>
  </si>
  <si>
    <t>Абдуллаева Мадина Ботир қизи</t>
  </si>
  <si>
    <t>Абдураззақов Дониёр Ортиқалиевич</t>
  </si>
  <si>
    <t>Алматова Умида Зоир қизи</t>
  </si>
  <si>
    <t>Ахмеджанов Сарвар Шоалиевич</t>
  </si>
  <si>
    <t>Бараев Марат Асхатович</t>
  </si>
  <si>
    <t>Джурабаев Улуғбек Бахромжон ўғли</t>
  </si>
  <si>
    <t>Курбанов Искандер Маратович</t>
  </si>
  <si>
    <t>Мажидова Мафтуна Фарход қизи</t>
  </si>
  <si>
    <t>Ниязов Хусан Тахиржанович</t>
  </si>
  <si>
    <t>Омилхонов Шахзодхон Жамолхон ўғли</t>
  </si>
  <si>
    <t>Сайфуллаева Шахзода Шухрат қизи</t>
  </si>
  <si>
    <t>Турдалиев Шерзоджон Шавкатжон ўғли</t>
  </si>
  <si>
    <t>Цой Виктор Вадимович</t>
  </si>
  <si>
    <t>С-16-200</t>
  </si>
  <si>
    <t>С-16-201</t>
  </si>
  <si>
    <t>С-16-322</t>
  </si>
  <si>
    <t>С-16-324</t>
  </si>
  <si>
    <t>С-16-387</t>
  </si>
  <si>
    <t>С-16-320</t>
  </si>
  <si>
    <t>С-16-386</t>
  </si>
  <si>
    <t>С-16-199</t>
  </si>
  <si>
    <t>С-16-162</t>
  </si>
  <si>
    <t>Джалгасбаева Айман Нургази қизи</t>
  </si>
  <si>
    <t>С-16-449</t>
  </si>
  <si>
    <t>Халфина Руфина Рустам қизи</t>
  </si>
  <si>
    <t>С16-436</t>
  </si>
  <si>
    <t>С-16-112</t>
  </si>
  <si>
    <t>С-16-388</t>
  </si>
  <si>
    <t>Каримов Б</t>
  </si>
  <si>
    <t>июнь 2018 й.</t>
  </si>
  <si>
    <t>Баҳорги</t>
  </si>
  <si>
    <t>Сув хўжалигини ташкил этиш ва бошқариш</t>
  </si>
  <si>
    <t xml:space="preserve">2017-2018 ўқув йили  </t>
  </si>
  <si>
    <t>О.Кучаров</t>
  </si>
  <si>
    <t>I-18/01-209</t>
  </si>
  <si>
    <t>I-18/02-209</t>
  </si>
  <si>
    <t>I-18/03-209</t>
  </si>
  <si>
    <t>I-18/04-209</t>
  </si>
  <si>
    <t>I-18/05-209</t>
  </si>
  <si>
    <t>I-18/06-209</t>
  </si>
  <si>
    <t>I-18/07-209</t>
  </si>
  <si>
    <t>I-18/08-209</t>
  </si>
  <si>
    <t>I-18/09-209</t>
  </si>
  <si>
    <t>I-18/10-209</t>
  </si>
  <si>
    <t>ЎЗБЕКИСТОН РЕСПУБЛИКАСИ ОЛИЙ ВА ЎРТА МАХСУС ТАЪЛИМ ВАЗИРЛИГИ</t>
  </si>
  <si>
    <r>
      <t>ТОШКЕНТ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ИРРИГАЦИЯ ВА ҚИШЛОҚ ХЎЖАЛИГИНИ МЕХАНИЗАЦИЯЛАШ МУҲАНДИСЛАРИ ИНСТИТУТИ</t>
    </r>
  </si>
  <si>
    <t>ТОШКЕНТ ИРРИГАЦИЯ ВА ҚИШЛОҚ ХЎЖАЛИГИНИ МЕХАНИЗАЦИЯЛАШ МУҲАНДИСЛАРИ ИНСТИТУТИ</t>
  </si>
  <si>
    <t>Ф.Бегов</t>
  </si>
  <si>
    <t>А.Салохиддинов</t>
  </si>
  <si>
    <t>О.Хақбердиев</t>
  </si>
  <si>
    <t>Д.Назаралиев</t>
  </si>
  <si>
    <t>А.Арифжанов</t>
  </si>
  <si>
    <t>АММҚИ</t>
  </si>
  <si>
    <t>Геоахборот тизимлари</t>
  </si>
  <si>
    <t>Гидрогеологик иншоотлар</t>
  </si>
  <si>
    <t>ИНА</t>
  </si>
  <si>
    <t>Инглиз тили</t>
  </si>
  <si>
    <t>Ирригация ва мелиорация</t>
  </si>
  <si>
    <t>ЙХК</t>
  </si>
  <si>
    <t>М ва КГ</t>
  </si>
  <si>
    <t>Тахлилнинг инструментал усуллари</t>
  </si>
  <si>
    <t>Экология ва сув хуқуқи</t>
  </si>
  <si>
    <t>Пулатов А</t>
  </si>
  <si>
    <t>Юсупов Г.У</t>
  </si>
  <si>
    <t>Комилов А</t>
  </si>
  <si>
    <t>Назаров Х</t>
  </si>
  <si>
    <t>Ильясов Т</t>
  </si>
  <si>
    <r>
      <t>Сув хўжалигини ташкил этиш ва бошқариш факультети Э ва АММ (сув хужалигида) таълим йуналиши</t>
    </r>
    <r>
      <rPr>
        <b/>
        <sz val="14"/>
        <color indexed="8"/>
        <rFont val="Times New Roman"/>
        <family val="1"/>
      </rPr>
      <t xml:space="preserve"> 3 курс 9 гурух</t>
    </r>
    <r>
      <rPr>
        <sz val="14"/>
        <color indexed="8"/>
        <rFont val="Times New Roman"/>
        <family val="1"/>
      </rPr>
      <t xml:space="preserve"> талабаларининг баҳорги давраси буйича                                       
                      ТЎПЛАГАН РЕЙТИНГ БАЛЛАРИ</t>
    </r>
  </si>
  <si>
    <t>СХТЭ ва Б  факултети декани                                                                                                                         О.Кучаров</t>
  </si>
  <si>
    <t>Аллаева Р.</t>
  </si>
  <si>
    <t>Долидутко А</t>
  </si>
  <si>
    <t>Мураддинова Н</t>
  </si>
  <si>
    <t>Ғанибоева Э</t>
  </si>
  <si>
    <t>5- Семестрда тўплаган баллари</t>
  </si>
  <si>
    <t>РД рақами</t>
  </si>
  <si>
    <t>Мирагзамова Дилором Ахат қизи</t>
  </si>
  <si>
    <t>Маалем Н</t>
  </si>
  <si>
    <t>Касимбетова С</t>
  </si>
  <si>
    <t>Алимов Б</t>
  </si>
  <si>
    <t>Косимов Ф</t>
  </si>
  <si>
    <t>ЖН-3</t>
  </si>
  <si>
    <t>ЖН-4</t>
  </si>
  <si>
    <t>G-16-161</t>
  </si>
  <si>
    <t>G-16-323</t>
  </si>
  <si>
    <t>G-16-112</t>
  </si>
  <si>
    <t>G-16-321</t>
  </si>
  <si>
    <t>G-16-388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</si>
</sst>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_);_(* \(#,##0\);_(* &quot;-&quot;??_);_(@_)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Uzb Roman"/>
      <family val="1"/>
    </font>
    <font>
      <b/>
      <sz val="12"/>
      <name val="Times Uzb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  <font>
      <sz val="14"/>
      <name val="Times Uzb Roman"/>
      <family val="1"/>
    </font>
    <font>
      <b/>
      <sz val="14"/>
      <name val="Times Uzb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Times Uzb Roman"/>
      <family val="1"/>
    </font>
    <font>
      <b/>
      <u val="single"/>
      <sz val="14"/>
      <name val="Times Uzb Roman"/>
      <family val="1"/>
    </font>
    <font>
      <sz val="8"/>
      <name val="Arial"/>
      <family val="2"/>
    </font>
    <font>
      <b/>
      <u val="single"/>
      <sz val="8"/>
      <name val="Times Uzb Roman"/>
      <family val="1"/>
    </font>
    <font>
      <b/>
      <u val="single"/>
      <sz val="13"/>
      <name val="Times New Roman"/>
      <family val="1"/>
    </font>
    <font>
      <b/>
      <sz val="13"/>
      <name val="Times Uzb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top"/>
      <protection hidden="1"/>
    </xf>
    <xf numFmtId="0" fontId="3" fillId="0" borderId="10" xfId="0" applyFont="1" applyBorder="1" applyAlignment="1" applyProtection="1">
      <alignment vertical="top"/>
      <protection hidden="1"/>
    </xf>
    <xf numFmtId="0" fontId="9" fillId="0" borderId="10" xfId="0" applyFont="1" applyBorder="1" applyAlignment="1" applyProtection="1">
      <alignment/>
      <protection hidden="1"/>
    </xf>
    <xf numFmtId="0" fontId="10" fillId="0" borderId="10" xfId="0" applyFont="1" applyBorder="1" applyAlignment="1" applyProtection="1">
      <alignment horizontal="center" vertical="center" textRotation="90" wrapText="1"/>
      <protection hidden="1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/>
      <protection hidden="1"/>
    </xf>
    <xf numFmtId="0" fontId="15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 applyProtection="1">
      <alignment horizontal="justify"/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13" fillId="0" borderId="11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12" fillId="0" borderId="10" xfId="0" applyFont="1" applyBorder="1" applyAlignment="1">
      <alignment horizontal="center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 vertical="center"/>
      <protection hidden="1"/>
    </xf>
    <xf numFmtId="0" fontId="14" fillId="0" borderId="11" xfId="0" applyFont="1" applyBorder="1" applyAlignment="1" applyProtection="1">
      <alignment/>
      <protection hidden="1"/>
    </xf>
    <xf numFmtId="0" fontId="13" fillId="0" borderId="12" xfId="0" applyFont="1" applyBorder="1" applyAlignment="1" applyProtection="1">
      <alignment vertical="top"/>
      <protection hidden="1"/>
    </xf>
    <xf numFmtId="0" fontId="6" fillId="0" borderId="11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/>
      <protection hidden="1"/>
    </xf>
    <xf numFmtId="0" fontId="22" fillId="0" borderId="11" xfId="0" applyFont="1" applyBorder="1" applyAlignment="1" applyProtection="1">
      <alignment vertical="center"/>
      <protection hidden="1"/>
    </xf>
    <xf numFmtId="0" fontId="22" fillId="0" borderId="11" xfId="0" applyFont="1" applyBorder="1" applyAlignment="1" applyProtection="1">
      <alignment vertical="center"/>
      <protection hidden="1"/>
    </xf>
    <xf numFmtId="0" fontId="13" fillId="0" borderId="11" xfId="0" applyFont="1" applyBorder="1" applyAlignment="1" applyProtection="1">
      <alignment/>
      <protection hidden="1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22" fillId="0" borderId="11" xfId="0" applyFont="1" applyBorder="1" applyAlignment="1" applyProtection="1">
      <alignment horizontal="center"/>
      <protection hidden="1"/>
    </xf>
    <xf numFmtId="0" fontId="18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center"/>
      <protection hidden="1"/>
    </xf>
    <xf numFmtId="0" fontId="67" fillId="0" borderId="15" xfId="0" applyFont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/>
      <protection hidden="1"/>
    </xf>
    <xf numFmtId="0" fontId="4" fillId="33" borderId="17" xfId="0" applyFont="1" applyFill="1" applyBorder="1" applyAlignment="1" applyProtection="1">
      <alignment horizontal="center"/>
      <protection hidden="1"/>
    </xf>
    <xf numFmtId="0" fontId="3" fillId="33" borderId="17" xfId="0" applyFont="1" applyFill="1" applyBorder="1" applyAlignment="1" applyProtection="1">
      <alignment horizontal="center"/>
      <protection hidden="1"/>
    </xf>
    <xf numFmtId="0" fontId="4" fillId="33" borderId="18" xfId="0" applyFont="1" applyFill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center" vertical="center" textRotation="90" wrapText="1"/>
      <protection hidden="1"/>
    </xf>
    <xf numFmtId="0" fontId="12" fillId="0" borderId="19" xfId="0" applyFont="1" applyBorder="1" applyAlignment="1" applyProtection="1">
      <alignment horizont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/>
      <protection hidden="1"/>
    </xf>
    <xf numFmtId="0" fontId="12" fillId="0" borderId="19" xfId="0" applyFont="1" applyBorder="1" applyAlignment="1">
      <alignment horizontal="center"/>
    </xf>
    <xf numFmtId="0" fontId="8" fillId="0" borderId="19" xfId="0" applyFont="1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top"/>
      <protection hidden="1"/>
    </xf>
    <xf numFmtId="0" fontId="3" fillId="0" borderId="19" xfId="0" applyFont="1" applyBorder="1" applyAlignment="1" applyProtection="1">
      <alignment vertical="top"/>
      <protection hidden="1"/>
    </xf>
    <xf numFmtId="0" fontId="9" fillId="0" borderId="19" xfId="0" applyFont="1" applyBorder="1" applyAlignment="1" applyProtection="1">
      <alignment/>
      <protection hidden="1"/>
    </xf>
    <xf numFmtId="0" fontId="24" fillId="0" borderId="11" xfId="0" applyFont="1" applyBorder="1" applyAlignment="1" applyProtection="1">
      <alignment/>
      <protection hidden="1"/>
    </xf>
    <xf numFmtId="0" fontId="16" fillId="0" borderId="0" xfId="0" applyFont="1" applyAlignment="1">
      <alignment horizontal="center" vertical="center"/>
    </xf>
    <xf numFmtId="0" fontId="19" fillId="0" borderId="0" xfId="0" applyFont="1" applyBorder="1" applyAlignment="1" applyProtection="1">
      <alignment horizontal="left" wrapText="1"/>
      <protection hidden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2" fillId="0" borderId="19" xfId="0" applyFont="1" applyBorder="1" applyAlignment="1" applyProtection="1">
      <alignment horizontal="center" vertical="center"/>
      <protection hidden="1"/>
    </xf>
    <xf numFmtId="0" fontId="25" fillId="0" borderId="19" xfId="0" applyFont="1" applyBorder="1" applyAlignment="1" applyProtection="1">
      <alignment horizontal="center"/>
      <protection hidden="1"/>
    </xf>
    <xf numFmtId="0" fontId="12" fillId="0" borderId="19" xfId="0" applyFont="1" applyBorder="1" applyAlignment="1">
      <alignment horizontal="center" vertical="center"/>
    </xf>
    <xf numFmtId="0" fontId="14" fillId="0" borderId="0" xfId="0" applyFont="1" applyAlignment="1" applyProtection="1">
      <alignment horizontal="center" vertical="top"/>
      <protection hidden="1"/>
    </xf>
    <xf numFmtId="0" fontId="9" fillId="0" borderId="19" xfId="0" applyFont="1" applyBorder="1" applyAlignment="1" applyProtection="1">
      <alignment horizontal="center" vertical="top"/>
      <protection hidden="1"/>
    </xf>
    <xf numFmtId="0" fontId="13" fillId="0" borderId="12" xfId="0" applyFont="1" applyBorder="1" applyAlignment="1" applyProtection="1">
      <alignment horizontal="center" vertical="top"/>
      <protection hidden="1"/>
    </xf>
    <xf numFmtId="0" fontId="9" fillId="0" borderId="19" xfId="0" applyFont="1" applyBorder="1" applyAlignment="1">
      <alignment horizontal="center"/>
    </xf>
    <xf numFmtId="0" fontId="3" fillId="33" borderId="20" xfId="0" applyFont="1" applyFill="1" applyBorder="1" applyAlignment="1" applyProtection="1">
      <alignment horizontal="center"/>
      <protection hidden="1"/>
    </xf>
    <xf numFmtId="0" fontId="4" fillId="33" borderId="21" xfId="0" applyFont="1" applyFill="1" applyBorder="1" applyAlignment="1" applyProtection="1">
      <alignment horizontal="center"/>
      <protection hidden="1"/>
    </xf>
    <xf numFmtId="0" fontId="3" fillId="33" borderId="22" xfId="0" applyFont="1" applyFill="1" applyBorder="1" applyAlignment="1" applyProtection="1">
      <alignment horizontal="center"/>
      <protection hidden="1"/>
    </xf>
    <xf numFmtId="0" fontId="4" fillId="33" borderId="1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4" fillId="33" borderId="22" xfId="0" applyFont="1" applyFill="1" applyBorder="1" applyAlignment="1" applyProtection="1">
      <alignment horizontal="center"/>
      <protection hidden="1"/>
    </xf>
    <xf numFmtId="0" fontId="4" fillId="33" borderId="23" xfId="0" applyFont="1" applyFill="1" applyBorder="1" applyAlignment="1" applyProtection="1">
      <alignment horizontal="center"/>
      <protection hidden="1"/>
    </xf>
    <xf numFmtId="0" fontId="3" fillId="33" borderId="23" xfId="0" applyFont="1" applyFill="1" applyBorder="1" applyAlignment="1" applyProtection="1">
      <alignment horizontal="center"/>
      <protection hidden="1"/>
    </xf>
    <xf numFmtId="0" fontId="3" fillId="33" borderId="24" xfId="0" applyFont="1" applyFill="1" applyBorder="1" applyAlignment="1" applyProtection="1">
      <alignment horizontal="center" textRotation="90"/>
      <protection hidden="1"/>
    </xf>
    <xf numFmtId="0" fontId="3" fillId="33" borderId="25" xfId="0" applyFont="1" applyFill="1" applyBorder="1" applyAlignment="1" applyProtection="1">
      <alignment horizontal="center" textRotation="90"/>
      <protection hidden="1"/>
    </xf>
    <xf numFmtId="0" fontId="3" fillId="33" borderId="25" xfId="0" applyFont="1" applyFill="1" applyBorder="1" applyAlignment="1" applyProtection="1">
      <alignment horizontal="center"/>
      <protection hidden="1"/>
    </xf>
    <xf numFmtId="0" fontId="3" fillId="33" borderId="26" xfId="0" applyFont="1" applyFill="1" applyBorder="1" applyAlignment="1" applyProtection="1">
      <alignment horizontal="center"/>
      <protection hidden="1"/>
    </xf>
    <xf numFmtId="0" fontId="3" fillId="33" borderId="27" xfId="0" applyFont="1" applyFill="1" applyBorder="1" applyAlignment="1" applyProtection="1">
      <alignment horizontal="center"/>
      <protection hidden="1"/>
    </xf>
    <xf numFmtId="0" fontId="4" fillId="33" borderId="28" xfId="0" applyFont="1" applyFill="1" applyBorder="1" applyAlignment="1" applyProtection="1">
      <alignment horizontal="center"/>
      <protection hidden="1"/>
    </xf>
    <xf numFmtId="0" fontId="68" fillId="0" borderId="29" xfId="0" applyFont="1" applyBorder="1" applyAlignment="1">
      <alignment vertical="center" wrapText="1"/>
    </xf>
    <xf numFmtId="0" fontId="68" fillId="0" borderId="15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68" fillId="0" borderId="30" xfId="0" applyFont="1" applyBorder="1" applyAlignment="1">
      <alignment vertical="center" wrapText="1"/>
    </xf>
    <xf numFmtId="184" fontId="3" fillId="33" borderId="31" xfId="60" applyNumberFormat="1" applyFont="1" applyFill="1" applyBorder="1" applyAlignment="1" applyProtection="1">
      <alignment horizontal="center" vertical="center" textRotation="90" wrapText="1"/>
      <protection hidden="1"/>
    </xf>
    <xf numFmtId="184" fontId="3" fillId="33" borderId="32" xfId="60" applyNumberFormat="1" applyFont="1" applyFill="1" applyBorder="1" applyAlignment="1" applyProtection="1">
      <alignment horizontal="center" vertical="center" textRotation="90" wrapText="1"/>
      <protection hidden="1"/>
    </xf>
    <xf numFmtId="184" fontId="3" fillId="33" borderId="33" xfId="60" applyNumberFormat="1" applyFont="1" applyFill="1" applyBorder="1" applyAlignment="1" applyProtection="1">
      <alignment horizontal="center" vertical="center" textRotation="90" wrapText="1"/>
      <protection hidden="1"/>
    </xf>
    <xf numFmtId="0" fontId="9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center" vertical="center"/>
    </xf>
    <xf numFmtId="184" fontId="3" fillId="34" borderId="33" xfId="60" applyNumberFormat="1" applyFont="1" applyFill="1" applyBorder="1" applyAlignment="1" applyProtection="1">
      <alignment horizontal="center" vertical="center" textRotation="90" wrapText="1"/>
      <protection hidden="1"/>
    </xf>
    <xf numFmtId="184" fontId="3" fillId="34" borderId="31" xfId="60" applyNumberFormat="1" applyFont="1" applyFill="1" applyBorder="1" applyAlignment="1" applyProtection="1">
      <alignment horizontal="center" vertical="center" textRotation="90" wrapText="1"/>
      <protection hidden="1"/>
    </xf>
    <xf numFmtId="184" fontId="3" fillId="34" borderId="32" xfId="60" applyNumberFormat="1" applyFont="1" applyFill="1" applyBorder="1" applyAlignment="1" applyProtection="1">
      <alignment horizontal="center" vertical="center" textRotation="90" wrapText="1"/>
      <protection hidden="1"/>
    </xf>
    <xf numFmtId="0" fontId="29" fillId="0" borderId="0" xfId="0" applyFont="1" applyAlignment="1" applyProtection="1">
      <alignment/>
      <protection hidden="1"/>
    </xf>
    <xf numFmtId="0" fontId="29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/>
      <protection hidden="1"/>
    </xf>
    <xf numFmtId="0" fontId="4" fillId="34" borderId="18" xfId="0" applyFont="1" applyFill="1" applyBorder="1" applyAlignment="1" applyProtection="1">
      <alignment horizontal="center"/>
      <protection hidden="1"/>
    </xf>
    <xf numFmtId="0" fontId="3" fillId="34" borderId="16" xfId="0" applyFont="1" applyFill="1" applyBorder="1" applyAlignment="1" applyProtection="1">
      <alignment horizontal="center"/>
      <protection hidden="1"/>
    </xf>
    <xf numFmtId="0" fontId="4" fillId="34" borderId="17" xfId="0" applyFont="1" applyFill="1" applyBorder="1" applyAlignment="1" applyProtection="1">
      <alignment horizontal="center"/>
      <protection hidden="1"/>
    </xf>
    <xf numFmtId="0" fontId="3" fillId="34" borderId="17" xfId="0" applyFont="1" applyFill="1" applyBorder="1" applyAlignment="1" applyProtection="1">
      <alignment horizontal="center"/>
      <protection hidden="1"/>
    </xf>
    <xf numFmtId="0" fontId="4" fillId="34" borderId="21" xfId="0" applyFont="1" applyFill="1" applyBorder="1" applyAlignment="1" applyProtection="1">
      <alignment horizontal="center"/>
      <protection hidden="1"/>
    </xf>
    <xf numFmtId="0" fontId="3" fillId="34" borderId="20" xfId="0" applyFont="1" applyFill="1" applyBorder="1" applyAlignment="1" applyProtection="1">
      <alignment horizontal="center"/>
      <protection hidden="1"/>
    </xf>
    <xf numFmtId="0" fontId="4" fillId="34" borderId="10" xfId="0" applyFont="1" applyFill="1" applyBorder="1" applyAlignment="1" applyProtection="1">
      <alignment horizontal="center"/>
      <protection hidden="1"/>
    </xf>
    <xf numFmtId="0" fontId="3" fillId="34" borderId="10" xfId="0" applyFont="1" applyFill="1" applyBorder="1" applyAlignment="1" applyProtection="1">
      <alignment horizontal="center"/>
      <protection hidden="1"/>
    </xf>
    <xf numFmtId="0" fontId="4" fillId="34" borderId="23" xfId="0" applyFont="1" applyFill="1" applyBorder="1" applyAlignment="1" applyProtection="1">
      <alignment horizontal="center"/>
      <protection hidden="1"/>
    </xf>
    <xf numFmtId="0" fontId="3" fillId="34" borderId="23" xfId="0" applyFont="1" applyFill="1" applyBorder="1" applyAlignment="1" applyProtection="1">
      <alignment horizontal="center"/>
      <protection hidden="1"/>
    </xf>
    <xf numFmtId="0" fontId="4" fillId="34" borderId="28" xfId="0" applyFont="1" applyFill="1" applyBorder="1" applyAlignment="1" applyProtection="1">
      <alignment horizontal="center"/>
      <protection hidden="1"/>
    </xf>
    <xf numFmtId="0" fontId="3" fillId="34" borderId="27" xfId="0" applyFont="1" applyFill="1" applyBorder="1" applyAlignment="1" applyProtection="1">
      <alignment horizontal="center"/>
      <protection hidden="1"/>
    </xf>
    <xf numFmtId="0" fontId="4" fillId="34" borderId="22" xfId="0" applyFont="1" applyFill="1" applyBorder="1" applyAlignment="1" applyProtection="1">
      <alignment horizontal="center"/>
      <protection hidden="1"/>
    </xf>
    <xf numFmtId="0" fontId="3" fillId="34" borderId="22" xfId="0" applyFont="1" applyFill="1" applyBorder="1" applyAlignment="1" applyProtection="1">
      <alignment horizontal="center"/>
      <protection hidden="1"/>
    </xf>
    <xf numFmtId="0" fontId="3" fillId="34" borderId="26" xfId="0" applyFont="1" applyFill="1" applyBorder="1" applyAlignment="1" applyProtection="1">
      <alignment horizontal="center"/>
      <protection hidden="1"/>
    </xf>
    <xf numFmtId="0" fontId="3" fillId="34" borderId="34" xfId="0" applyFont="1" applyFill="1" applyBorder="1" applyAlignment="1" applyProtection="1">
      <alignment horizontal="center" textRotation="90"/>
      <protection hidden="1"/>
    </xf>
    <xf numFmtId="0" fontId="3" fillId="34" borderId="25" xfId="0" applyFont="1" applyFill="1" applyBorder="1" applyAlignment="1" applyProtection="1">
      <alignment horizontal="center"/>
      <protection hidden="1"/>
    </xf>
    <xf numFmtId="0" fontId="3" fillId="34" borderId="35" xfId="0" applyFont="1" applyFill="1" applyBorder="1" applyAlignment="1" applyProtection="1">
      <alignment horizontal="center"/>
      <protection hidden="1"/>
    </xf>
    <xf numFmtId="0" fontId="3" fillId="34" borderId="24" xfId="0" applyFont="1" applyFill="1" applyBorder="1" applyAlignment="1" applyProtection="1">
      <alignment horizontal="center" textRotation="90"/>
      <protection hidden="1"/>
    </xf>
    <xf numFmtId="0" fontId="3" fillId="34" borderId="25" xfId="0" applyFont="1" applyFill="1" applyBorder="1" applyAlignment="1" applyProtection="1">
      <alignment horizontal="center" textRotation="90"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29" fillId="34" borderId="0" xfId="0" applyFont="1" applyFill="1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/>
      <protection hidden="1"/>
    </xf>
    <xf numFmtId="0" fontId="29" fillId="34" borderId="0" xfId="0" applyFont="1" applyFill="1" applyAlignment="1" applyProtection="1">
      <alignment/>
      <protection hidden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69" fillId="34" borderId="0" xfId="0" applyFont="1" applyFill="1" applyBorder="1" applyAlignment="1" applyProtection="1">
      <alignment horizontal="center" vertical="center" wrapText="1"/>
      <protection hidden="1"/>
    </xf>
    <xf numFmtId="0" fontId="69" fillId="34" borderId="37" xfId="0" applyFont="1" applyFill="1" applyBorder="1" applyAlignment="1" applyProtection="1">
      <alignment horizontal="center" vertical="center" wrapText="1"/>
      <protection hidden="1"/>
    </xf>
    <xf numFmtId="184" fontId="3" fillId="34" borderId="38" xfId="60" applyNumberFormat="1" applyFont="1" applyFill="1" applyBorder="1" applyAlignment="1" applyProtection="1">
      <alignment horizontal="center" vertical="center" wrapText="1"/>
      <protection hidden="1"/>
    </xf>
    <xf numFmtId="184" fontId="3" fillId="34" borderId="11" xfId="60" applyNumberFormat="1" applyFont="1" applyFill="1" applyBorder="1" applyAlignment="1" applyProtection="1">
      <alignment horizontal="center" vertical="center" wrapText="1"/>
      <protection hidden="1"/>
    </xf>
    <xf numFmtId="184" fontId="3" fillId="34" borderId="39" xfId="60" applyNumberFormat="1" applyFont="1" applyFill="1" applyBorder="1" applyAlignment="1" applyProtection="1">
      <alignment horizontal="center" vertical="center" wrapText="1"/>
      <protection hidden="1"/>
    </xf>
    <xf numFmtId="0" fontId="70" fillId="0" borderId="40" xfId="0" applyFont="1" applyBorder="1" applyAlignment="1" applyProtection="1">
      <alignment horizontal="center" vertical="center"/>
      <protection hidden="1"/>
    </xf>
    <xf numFmtId="0" fontId="70" fillId="0" borderId="13" xfId="0" applyFont="1" applyBorder="1" applyAlignment="1" applyProtection="1">
      <alignment horizontal="center" vertical="center"/>
      <protection hidden="1"/>
    </xf>
    <xf numFmtId="0" fontId="70" fillId="0" borderId="41" xfId="0" applyFont="1" applyBorder="1" applyAlignment="1" applyProtection="1">
      <alignment horizontal="center" vertical="center"/>
      <protection hidden="1"/>
    </xf>
    <xf numFmtId="184" fontId="70" fillId="34" borderId="38" xfId="60" applyNumberFormat="1" applyFont="1" applyFill="1" applyBorder="1" applyAlignment="1" applyProtection="1">
      <alignment horizontal="center" vertical="center" wrapText="1"/>
      <protection hidden="1"/>
    </xf>
    <xf numFmtId="184" fontId="70" fillId="34" borderId="11" xfId="60" applyNumberFormat="1" applyFont="1" applyFill="1" applyBorder="1" applyAlignment="1" applyProtection="1">
      <alignment horizontal="center" vertical="center" wrapText="1"/>
      <protection hidden="1"/>
    </xf>
    <xf numFmtId="184" fontId="70" fillId="34" borderId="39" xfId="60" applyNumberFormat="1" applyFont="1" applyFill="1" applyBorder="1" applyAlignment="1" applyProtection="1">
      <alignment horizontal="center" vertical="center" wrapText="1"/>
      <protection hidden="1"/>
    </xf>
    <xf numFmtId="0" fontId="3" fillId="33" borderId="14" xfId="0" applyFont="1" applyFill="1" applyBorder="1" applyAlignment="1" applyProtection="1">
      <alignment horizontal="center" vertical="center"/>
      <protection hidden="1"/>
    </xf>
    <xf numFmtId="0" fontId="3" fillId="33" borderId="42" xfId="0" applyFont="1" applyFill="1" applyBorder="1" applyAlignment="1" applyProtection="1">
      <alignment horizontal="center" vertical="center"/>
      <protection hidden="1"/>
    </xf>
    <xf numFmtId="0" fontId="3" fillId="33" borderId="36" xfId="0" applyFont="1" applyFill="1" applyBorder="1" applyAlignment="1" applyProtection="1">
      <alignment horizontal="center" vertical="center"/>
      <protection hidden="1"/>
    </xf>
    <xf numFmtId="184" fontId="70" fillId="34" borderId="40" xfId="60" applyNumberFormat="1" applyFont="1" applyFill="1" applyBorder="1" applyAlignment="1" applyProtection="1">
      <alignment horizontal="center" vertical="center" wrapText="1"/>
      <protection hidden="1"/>
    </xf>
    <xf numFmtId="184" fontId="70" fillId="34" borderId="13" xfId="60" applyNumberFormat="1" applyFont="1" applyFill="1" applyBorder="1" applyAlignment="1" applyProtection="1">
      <alignment horizontal="center" vertical="center" wrapText="1"/>
      <protection hidden="1"/>
    </xf>
    <xf numFmtId="184" fontId="70" fillId="34" borderId="41" xfId="60" applyNumberFormat="1" applyFont="1" applyFill="1" applyBorder="1" applyAlignment="1" applyProtection="1">
      <alignment horizontal="center" vertical="center" wrapText="1"/>
      <protection hidden="1"/>
    </xf>
    <xf numFmtId="0" fontId="3" fillId="33" borderId="43" xfId="0" applyFont="1" applyFill="1" applyBorder="1" applyAlignment="1" applyProtection="1">
      <alignment horizontal="center" vertical="center" wrapText="1"/>
      <protection hidden="1"/>
    </xf>
    <xf numFmtId="0" fontId="3" fillId="33" borderId="44" xfId="0" applyFont="1" applyFill="1" applyBorder="1" applyAlignment="1" applyProtection="1">
      <alignment horizontal="center" vertical="center" wrapText="1"/>
      <protection hidden="1"/>
    </xf>
    <xf numFmtId="0" fontId="3" fillId="33" borderId="45" xfId="0" applyFont="1" applyFill="1" applyBorder="1" applyAlignment="1" applyProtection="1">
      <alignment horizontal="center" vertical="center" wrapText="1"/>
      <protection hidden="1"/>
    </xf>
    <xf numFmtId="184" fontId="3" fillId="34" borderId="46" xfId="60" applyNumberFormat="1" applyFont="1" applyFill="1" applyBorder="1" applyAlignment="1" applyProtection="1">
      <alignment horizontal="center" vertical="center" wrapText="1"/>
      <protection hidden="1"/>
    </xf>
    <xf numFmtId="184" fontId="3" fillId="34" borderId="47" xfId="60" applyNumberFormat="1" applyFont="1" applyFill="1" applyBorder="1" applyAlignment="1" applyProtection="1">
      <alignment horizontal="center" vertical="center" wrapText="1"/>
      <protection hidden="1"/>
    </xf>
    <xf numFmtId="184" fontId="3" fillId="34" borderId="48" xfId="60" applyNumberFormat="1" applyFont="1" applyFill="1" applyBorder="1" applyAlignment="1" applyProtection="1">
      <alignment horizontal="center" vertical="center" wrapText="1"/>
      <protection hidden="1"/>
    </xf>
    <xf numFmtId="184" fontId="70" fillId="33" borderId="40" xfId="60" applyNumberFormat="1" applyFont="1" applyFill="1" applyBorder="1" applyAlignment="1" applyProtection="1">
      <alignment horizontal="center" vertical="center" wrapText="1"/>
      <protection hidden="1"/>
    </xf>
    <xf numFmtId="184" fontId="70" fillId="33" borderId="13" xfId="60" applyNumberFormat="1" applyFont="1" applyFill="1" applyBorder="1" applyAlignment="1" applyProtection="1">
      <alignment horizontal="center" vertical="center" wrapText="1"/>
      <protection hidden="1"/>
    </xf>
    <xf numFmtId="184" fontId="70" fillId="33" borderId="41" xfId="6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4" fillId="0" borderId="11" xfId="0" applyFont="1" applyBorder="1" applyAlignment="1" applyProtection="1">
      <alignment horizontal="center"/>
      <protection hidden="1"/>
    </xf>
    <xf numFmtId="0" fontId="13" fillId="0" borderId="11" xfId="0" applyFont="1" applyBorder="1" applyAlignment="1" applyProtection="1">
      <alignment horizontal="center"/>
      <protection hidden="1"/>
    </xf>
    <xf numFmtId="0" fontId="13" fillId="0" borderId="12" xfId="0" applyFont="1" applyBorder="1" applyAlignment="1" applyProtection="1">
      <alignment horizontal="center" vertical="top"/>
      <protection hidden="1"/>
    </xf>
    <xf numFmtId="0" fontId="13" fillId="0" borderId="0" xfId="0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 applyProtection="1">
      <alignment horizontal="center" vertical="center" textRotation="90" wrapText="1"/>
      <protection hidden="1"/>
    </xf>
    <xf numFmtId="0" fontId="9" fillId="0" borderId="0" xfId="0" applyFont="1" applyBorder="1" applyAlignment="1">
      <alignment horizontal="right" vertical="center"/>
    </xf>
    <xf numFmtId="0" fontId="7" fillId="0" borderId="0" xfId="0" applyFont="1" applyAlignment="1" applyProtection="1">
      <alignment horizontal="center"/>
      <protection hidden="1"/>
    </xf>
    <xf numFmtId="0" fontId="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5" fillId="0" borderId="19" xfId="0" applyFont="1" applyBorder="1" applyAlignment="1" applyProtection="1">
      <alignment horizontal="left" vertical="center"/>
      <protection hidden="1"/>
    </xf>
    <xf numFmtId="0" fontId="15" fillId="0" borderId="19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42" xfId="0" applyFont="1" applyBorder="1" applyAlignment="1" applyProtection="1">
      <alignment horizontal="center" vertical="center" wrapText="1"/>
      <protection hidden="1"/>
    </xf>
    <xf numFmtId="0" fontId="8" fillId="0" borderId="36" xfId="0" applyFont="1" applyBorder="1" applyAlignment="1" applyProtection="1">
      <alignment horizontal="center" vertical="center" wrapText="1"/>
      <protection hidden="1"/>
    </xf>
    <xf numFmtId="0" fontId="6" fillId="0" borderId="51" xfId="0" applyFont="1" applyBorder="1" applyAlignment="1" applyProtection="1">
      <alignment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14" fillId="0" borderId="11" xfId="0" applyFont="1" applyBorder="1" applyAlignment="1" applyProtection="1">
      <alignment horizontal="right"/>
      <protection hidden="1"/>
    </xf>
    <xf numFmtId="0" fontId="12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Alignment="1" applyProtection="1">
      <alignment horizontal="center" vertical="top"/>
      <protection hidden="1"/>
    </xf>
    <xf numFmtId="0" fontId="9" fillId="0" borderId="19" xfId="0" applyFont="1" applyBorder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11" xfId="0" applyFont="1" applyBorder="1" applyAlignment="1" applyProtection="1">
      <alignment horizontal="center"/>
      <protection hidden="1"/>
    </xf>
    <xf numFmtId="0" fontId="9" fillId="0" borderId="0" xfId="0" applyFont="1" applyBorder="1" applyAlignment="1">
      <alignment horizontal="right"/>
    </xf>
    <xf numFmtId="0" fontId="7" fillId="0" borderId="11" xfId="0" applyFont="1" applyBorder="1" applyAlignment="1" applyProtection="1">
      <alignment horizontal="center"/>
      <protection hidden="1"/>
    </xf>
    <xf numFmtId="0" fontId="18" fillId="0" borderId="0" xfId="0" applyFont="1" applyBorder="1" applyAlignment="1">
      <alignment horizontal="left"/>
    </xf>
    <xf numFmtId="0" fontId="26" fillId="0" borderId="19" xfId="0" applyFont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 applyProtection="1">
      <alignment horizontal="center" textRotation="90" wrapText="1"/>
      <protection hidden="1"/>
    </xf>
    <xf numFmtId="0" fontId="18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textRotation="90" wrapText="1"/>
      <protection hidden="1"/>
    </xf>
    <xf numFmtId="0" fontId="12" fillId="0" borderId="10" xfId="0" applyFont="1" applyBorder="1" applyAlignment="1" applyProtection="1">
      <alignment horizontal="left" vertical="center"/>
      <protection hidden="1"/>
    </xf>
    <xf numFmtId="0" fontId="12" fillId="0" borderId="10" xfId="0" applyFont="1" applyBorder="1" applyAlignment="1">
      <alignment horizontal="center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top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810125" y="1086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00675" y="1086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00675" y="1086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810125" y="1086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00675" y="1086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00675" y="1086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810125" y="1086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00675" y="1086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00675" y="1086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1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810125" y="1086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1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00675" y="1086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00675" y="1086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4340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3086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3086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3086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3086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3086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3086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3086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3086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3086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3086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3086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30861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52950" y="30480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52950" y="30480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52950" y="30480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52950" y="30480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52950" y="30480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52950" y="30480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52950" y="30480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52950" y="30480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52950" y="30480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52950" y="30480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52950" y="30480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552950" y="30480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28479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770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810125" y="10487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00675" y="10487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00675" y="10487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810125" y="10487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00675" y="10487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00675" y="10487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810125" y="10487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00675" y="10487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00675" y="10487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810125" y="10487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00675" y="10487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00675" y="10487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5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810125" y="1086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5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00675" y="1086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5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00675" y="1086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5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810125" y="1086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5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00675" y="1086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6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00675" y="1086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6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810125" y="1086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6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00675" y="1086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6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00675" y="1086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pic>
      <xdr:nvPicPr>
        <xdr:cNvPr id="6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810125" y="1086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6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00675" y="1086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pic>
      <xdr:nvPicPr>
        <xdr:cNvPr id="6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00675" y="1086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146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19575" y="29527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57675" y="29241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099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099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099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099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099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099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099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099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099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099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099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099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71925" y="3057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71925" y="3057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71925" y="3057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71925" y="3057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71925" y="3057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71925" y="3057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71925" y="3057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71925" y="3057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71925" y="3057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71925" y="3057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71925" y="3057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71925" y="3057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672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672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672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672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672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672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672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672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672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672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672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26720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30099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30099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30099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30099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30099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30099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30099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30099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30099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30099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30099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29125" y="30099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AQ26"/>
  <sheetViews>
    <sheetView tabSelected="1" view="pageLayout" zoomScale="70" zoomScaleNormal="85" zoomScaleSheetLayoutView="70" zoomScalePageLayoutView="70" workbookViewId="0" topLeftCell="A8">
      <selection activeCell="J23" sqref="J23"/>
    </sheetView>
  </sheetViews>
  <sheetFormatPr defaultColWidth="9.140625" defaultRowHeight="12.75"/>
  <cols>
    <col min="1" max="1" width="3.57421875" style="126" bestFit="1" customWidth="1"/>
    <col min="2" max="2" width="34.28125" style="126" customWidth="1"/>
    <col min="3" max="3" width="12.140625" style="126" customWidth="1"/>
    <col min="4" max="6" width="4.421875" style="126" customWidth="1"/>
    <col min="7" max="11" width="4.421875" style="153" customWidth="1"/>
    <col min="12" max="15" width="4.421875" style="154" customWidth="1"/>
    <col min="16" max="39" width="4.421875" style="153" customWidth="1"/>
    <col min="40" max="43" width="4.421875" style="126" customWidth="1"/>
    <col min="44" max="16384" width="9.140625" style="126" customWidth="1"/>
  </cols>
  <sheetData>
    <row r="1" spans="1:43" s="124" customFormat="1" ht="62.25" customHeight="1">
      <c r="A1" s="157" t="s">
        <v>149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</row>
    <row r="2" spans="1:43" s="125" customFormat="1" ht="7.5" customHeight="1" thickBo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</row>
    <row r="3" spans="1:43" ht="13.5" customHeight="1" thickBot="1">
      <c r="A3" s="174" t="s">
        <v>0</v>
      </c>
      <c r="B3" s="174" t="s">
        <v>40</v>
      </c>
      <c r="C3" s="168" t="s">
        <v>155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70"/>
    </row>
    <row r="4" spans="1:43" s="127" customFormat="1" ht="53.25" customHeight="1">
      <c r="A4" s="175"/>
      <c r="B4" s="175"/>
      <c r="C4" s="175" t="s">
        <v>156</v>
      </c>
      <c r="D4" s="159" t="s">
        <v>134</v>
      </c>
      <c r="E4" s="160"/>
      <c r="F4" s="160"/>
      <c r="G4" s="161"/>
      <c r="H4" s="165" t="s">
        <v>135</v>
      </c>
      <c r="I4" s="166"/>
      <c r="J4" s="166"/>
      <c r="K4" s="167"/>
      <c r="L4" s="177" t="s">
        <v>136</v>
      </c>
      <c r="M4" s="178"/>
      <c r="N4" s="178"/>
      <c r="O4" s="179"/>
      <c r="P4" s="160" t="s">
        <v>137</v>
      </c>
      <c r="Q4" s="160"/>
      <c r="R4" s="160"/>
      <c r="S4" s="161"/>
      <c r="T4" s="159" t="s">
        <v>138</v>
      </c>
      <c r="U4" s="160"/>
      <c r="V4" s="160"/>
      <c r="W4" s="161"/>
      <c r="X4" s="159" t="s">
        <v>139</v>
      </c>
      <c r="Y4" s="160"/>
      <c r="Z4" s="160"/>
      <c r="AA4" s="161"/>
      <c r="AB4" s="159" t="s">
        <v>140</v>
      </c>
      <c r="AC4" s="160"/>
      <c r="AD4" s="160"/>
      <c r="AE4" s="161"/>
      <c r="AF4" s="159" t="s">
        <v>141</v>
      </c>
      <c r="AG4" s="160"/>
      <c r="AH4" s="160"/>
      <c r="AI4" s="161"/>
      <c r="AJ4" s="159" t="s">
        <v>142</v>
      </c>
      <c r="AK4" s="160"/>
      <c r="AL4" s="160"/>
      <c r="AM4" s="161"/>
      <c r="AN4" s="159" t="s">
        <v>143</v>
      </c>
      <c r="AO4" s="160"/>
      <c r="AP4" s="160"/>
      <c r="AQ4" s="161"/>
    </row>
    <row r="5" spans="1:43" s="127" customFormat="1" ht="24.75" customHeight="1">
      <c r="A5" s="175"/>
      <c r="B5" s="175"/>
      <c r="C5" s="175"/>
      <c r="D5" s="162" t="s">
        <v>158</v>
      </c>
      <c r="E5" s="163"/>
      <c r="F5" s="163"/>
      <c r="G5" s="164"/>
      <c r="H5" s="171" t="s">
        <v>144</v>
      </c>
      <c r="I5" s="172"/>
      <c r="J5" s="172"/>
      <c r="K5" s="173"/>
      <c r="L5" s="171" t="s">
        <v>145</v>
      </c>
      <c r="M5" s="172"/>
      <c r="N5" s="172"/>
      <c r="O5" s="173"/>
      <c r="P5" s="171" t="s">
        <v>151</v>
      </c>
      <c r="Q5" s="172"/>
      <c r="R5" s="172"/>
      <c r="S5" s="173"/>
      <c r="T5" s="171" t="s">
        <v>153</v>
      </c>
      <c r="U5" s="172"/>
      <c r="V5" s="172"/>
      <c r="W5" s="173"/>
      <c r="X5" s="171" t="s">
        <v>159</v>
      </c>
      <c r="Y5" s="172"/>
      <c r="Z5" s="172"/>
      <c r="AA5" s="173"/>
      <c r="AB5" s="171" t="s">
        <v>146</v>
      </c>
      <c r="AC5" s="172"/>
      <c r="AD5" s="172"/>
      <c r="AE5" s="173"/>
      <c r="AF5" s="171" t="s">
        <v>160</v>
      </c>
      <c r="AG5" s="172"/>
      <c r="AH5" s="172"/>
      <c r="AI5" s="173"/>
      <c r="AJ5" s="171" t="s">
        <v>110</v>
      </c>
      <c r="AK5" s="172"/>
      <c r="AL5" s="172"/>
      <c r="AM5" s="173"/>
      <c r="AN5" s="180" t="s">
        <v>147</v>
      </c>
      <c r="AO5" s="181"/>
      <c r="AP5" s="181"/>
      <c r="AQ5" s="182"/>
    </row>
    <row r="6" spans="1:43" ht="22.5" customHeight="1">
      <c r="A6" s="175"/>
      <c r="B6" s="175"/>
      <c r="C6" s="175"/>
      <c r="D6" s="162" t="s">
        <v>158</v>
      </c>
      <c r="E6" s="163"/>
      <c r="F6" s="163"/>
      <c r="G6" s="164"/>
      <c r="H6" s="171" t="s">
        <v>148</v>
      </c>
      <c r="I6" s="172"/>
      <c r="J6" s="172"/>
      <c r="K6" s="173"/>
      <c r="L6" s="171"/>
      <c r="M6" s="172"/>
      <c r="N6" s="172"/>
      <c r="O6" s="173"/>
      <c r="P6" s="171" t="s">
        <v>151</v>
      </c>
      <c r="Q6" s="172"/>
      <c r="R6" s="172"/>
      <c r="S6" s="173"/>
      <c r="T6" s="171"/>
      <c r="U6" s="172"/>
      <c r="V6" s="172"/>
      <c r="W6" s="173"/>
      <c r="X6" s="171" t="s">
        <v>152</v>
      </c>
      <c r="Y6" s="172"/>
      <c r="Z6" s="172"/>
      <c r="AA6" s="173"/>
      <c r="AB6" s="171" t="s">
        <v>154</v>
      </c>
      <c r="AC6" s="172"/>
      <c r="AD6" s="172"/>
      <c r="AE6" s="173"/>
      <c r="AF6" s="171" t="s">
        <v>161</v>
      </c>
      <c r="AG6" s="172"/>
      <c r="AH6" s="172"/>
      <c r="AI6" s="173"/>
      <c r="AJ6" s="171" t="s">
        <v>110</v>
      </c>
      <c r="AK6" s="172"/>
      <c r="AL6" s="172"/>
      <c r="AM6" s="173"/>
      <c r="AN6" s="180" t="s">
        <v>147</v>
      </c>
      <c r="AO6" s="181"/>
      <c r="AP6" s="181"/>
      <c r="AQ6" s="182"/>
    </row>
    <row r="7" spans="1:43" ht="44.25" customHeight="1" thickBot="1">
      <c r="A7" s="176"/>
      <c r="B7" s="176"/>
      <c r="C7" s="176"/>
      <c r="D7" s="116" t="s">
        <v>2</v>
      </c>
      <c r="E7" s="117" t="s">
        <v>4</v>
      </c>
      <c r="F7" s="117" t="s">
        <v>33</v>
      </c>
      <c r="G7" s="121" t="s">
        <v>4</v>
      </c>
      <c r="H7" s="122" t="s">
        <v>2</v>
      </c>
      <c r="I7" s="123" t="s">
        <v>4</v>
      </c>
      <c r="J7" s="123" t="s">
        <v>33</v>
      </c>
      <c r="K7" s="121" t="s">
        <v>4</v>
      </c>
      <c r="L7" s="122" t="s">
        <v>2</v>
      </c>
      <c r="M7" s="123" t="s">
        <v>4</v>
      </c>
      <c r="N7" s="123" t="s">
        <v>33</v>
      </c>
      <c r="O7" s="121" t="s">
        <v>4</v>
      </c>
      <c r="P7" s="122" t="s">
        <v>2</v>
      </c>
      <c r="Q7" s="123" t="s">
        <v>4</v>
      </c>
      <c r="R7" s="123" t="s">
        <v>33</v>
      </c>
      <c r="S7" s="121" t="s">
        <v>4</v>
      </c>
      <c r="T7" s="122" t="s">
        <v>2</v>
      </c>
      <c r="U7" s="123" t="s">
        <v>4</v>
      </c>
      <c r="V7" s="123" t="s">
        <v>3</v>
      </c>
      <c r="W7" s="121" t="s">
        <v>4</v>
      </c>
      <c r="X7" s="122" t="s">
        <v>2</v>
      </c>
      <c r="Y7" s="123" t="s">
        <v>4</v>
      </c>
      <c r="Z7" s="123" t="s">
        <v>33</v>
      </c>
      <c r="AA7" s="121" t="s">
        <v>4</v>
      </c>
      <c r="AB7" s="122" t="s">
        <v>2</v>
      </c>
      <c r="AC7" s="123" t="s">
        <v>4</v>
      </c>
      <c r="AD7" s="123" t="s">
        <v>33</v>
      </c>
      <c r="AE7" s="121" t="s">
        <v>4</v>
      </c>
      <c r="AF7" s="122" t="s">
        <v>2</v>
      </c>
      <c r="AG7" s="123" t="s">
        <v>4</v>
      </c>
      <c r="AH7" s="123" t="s">
        <v>33</v>
      </c>
      <c r="AI7" s="121" t="s">
        <v>4</v>
      </c>
      <c r="AJ7" s="122" t="s">
        <v>2</v>
      </c>
      <c r="AK7" s="123" t="s">
        <v>4</v>
      </c>
      <c r="AL7" s="123" t="s">
        <v>33</v>
      </c>
      <c r="AM7" s="121" t="s">
        <v>4</v>
      </c>
      <c r="AN7" s="116" t="s">
        <v>2</v>
      </c>
      <c r="AO7" s="117" t="s">
        <v>4</v>
      </c>
      <c r="AP7" s="117" t="s">
        <v>33</v>
      </c>
      <c r="AQ7" s="118" t="s">
        <v>4</v>
      </c>
    </row>
    <row r="8" spans="1:43" ht="32.25" customHeight="1">
      <c r="A8" s="70">
        <v>1</v>
      </c>
      <c r="B8" s="112" t="s">
        <v>82</v>
      </c>
      <c r="C8" s="71" t="s">
        <v>97</v>
      </c>
      <c r="D8" s="72">
        <v>15</v>
      </c>
      <c r="E8" s="73"/>
      <c r="F8" s="74">
        <v>17</v>
      </c>
      <c r="G8" s="131"/>
      <c r="H8" s="132">
        <v>15</v>
      </c>
      <c r="I8" s="133"/>
      <c r="J8" s="134">
        <v>2</v>
      </c>
      <c r="K8" s="131"/>
      <c r="L8" s="132">
        <v>14</v>
      </c>
      <c r="M8" s="133"/>
      <c r="N8" s="134">
        <v>11</v>
      </c>
      <c r="O8" s="131">
        <v>4</v>
      </c>
      <c r="P8" s="132">
        <v>12</v>
      </c>
      <c r="Q8" s="133">
        <v>3</v>
      </c>
      <c r="R8" s="134">
        <v>6</v>
      </c>
      <c r="S8" s="131">
        <v>6</v>
      </c>
      <c r="T8" s="132">
        <v>16</v>
      </c>
      <c r="U8" s="133"/>
      <c r="V8" s="134">
        <v>16</v>
      </c>
      <c r="W8" s="131"/>
      <c r="X8" s="132">
        <v>10</v>
      </c>
      <c r="Y8" s="133">
        <v>6</v>
      </c>
      <c r="Z8" s="134">
        <v>16</v>
      </c>
      <c r="AA8" s="131"/>
      <c r="AB8" s="132">
        <v>13</v>
      </c>
      <c r="AC8" s="133"/>
      <c r="AD8" s="134">
        <v>13</v>
      </c>
      <c r="AE8" s="131"/>
      <c r="AF8" s="132">
        <v>11</v>
      </c>
      <c r="AG8" s="133"/>
      <c r="AH8" s="134">
        <v>10</v>
      </c>
      <c r="AI8" s="131"/>
      <c r="AJ8" s="132">
        <v>12</v>
      </c>
      <c r="AK8" s="133">
        <v>3</v>
      </c>
      <c r="AL8" s="134">
        <v>11</v>
      </c>
      <c r="AM8" s="131">
        <v>4</v>
      </c>
      <c r="AN8" s="72">
        <v>14</v>
      </c>
      <c r="AO8" s="73">
        <v>3</v>
      </c>
      <c r="AP8" s="74">
        <v>14</v>
      </c>
      <c r="AQ8" s="75">
        <v>3</v>
      </c>
    </row>
    <row r="9" spans="1:43" ht="32.25" customHeight="1">
      <c r="A9" s="70">
        <v>2</v>
      </c>
      <c r="B9" s="113" t="s">
        <v>83</v>
      </c>
      <c r="C9" s="71" t="s">
        <v>168</v>
      </c>
      <c r="D9" s="98">
        <v>10</v>
      </c>
      <c r="E9" s="101">
        <v>2</v>
      </c>
      <c r="F9" s="102">
        <v>15</v>
      </c>
      <c r="G9" s="135"/>
      <c r="H9" s="136">
        <v>15</v>
      </c>
      <c r="I9" s="137"/>
      <c r="J9" s="138">
        <v>11</v>
      </c>
      <c r="K9" s="135"/>
      <c r="L9" s="136">
        <v>15</v>
      </c>
      <c r="M9" s="137"/>
      <c r="N9" s="138">
        <v>11</v>
      </c>
      <c r="O9" s="135"/>
      <c r="P9" s="136">
        <v>12</v>
      </c>
      <c r="Q9" s="137">
        <v>2</v>
      </c>
      <c r="R9" s="138">
        <v>9</v>
      </c>
      <c r="S9" s="135">
        <v>4</v>
      </c>
      <c r="T9" s="136">
        <v>10</v>
      </c>
      <c r="U9" s="137">
        <v>3</v>
      </c>
      <c r="V9" s="138">
        <v>11</v>
      </c>
      <c r="W9" s="135">
        <v>3</v>
      </c>
      <c r="X9" s="136">
        <v>10</v>
      </c>
      <c r="Y9" s="137">
        <v>5</v>
      </c>
      <c r="Z9" s="138">
        <v>15</v>
      </c>
      <c r="AA9" s="135"/>
      <c r="AB9" s="136">
        <v>15</v>
      </c>
      <c r="AC9" s="137"/>
      <c r="AD9" s="138">
        <v>14</v>
      </c>
      <c r="AE9" s="135"/>
      <c r="AF9" s="136">
        <v>12</v>
      </c>
      <c r="AG9" s="137"/>
      <c r="AH9" s="138">
        <v>10</v>
      </c>
      <c r="AI9" s="135"/>
      <c r="AJ9" s="136">
        <v>8</v>
      </c>
      <c r="AK9" s="137">
        <v>6</v>
      </c>
      <c r="AL9" s="138">
        <v>10</v>
      </c>
      <c r="AM9" s="135">
        <v>5</v>
      </c>
      <c r="AN9" s="98">
        <v>13</v>
      </c>
      <c r="AO9" s="101">
        <v>3</v>
      </c>
      <c r="AP9" s="102">
        <v>13</v>
      </c>
      <c r="AQ9" s="99">
        <v>3</v>
      </c>
    </row>
    <row r="10" spans="1:43" ht="32.25" customHeight="1">
      <c r="A10" s="70">
        <v>3</v>
      </c>
      <c r="B10" s="113" t="s">
        <v>84</v>
      </c>
      <c r="C10" s="71" t="s">
        <v>99</v>
      </c>
      <c r="D10" s="98">
        <v>10</v>
      </c>
      <c r="E10" s="101">
        <v>5</v>
      </c>
      <c r="F10" s="102">
        <v>15</v>
      </c>
      <c r="G10" s="135"/>
      <c r="H10" s="136">
        <v>14</v>
      </c>
      <c r="I10" s="137"/>
      <c r="J10" s="138">
        <v>7</v>
      </c>
      <c r="K10" s="135"/>
      <c r="L10" s="136">
        <v>14</v>
      </c>
      <c r="M10" s="137"/>
      <c r="N10" s="138">
        <v>11</v>
      </c>
      <c r="O10" s="135">
        <v>5</v>
      </c>
      <c r="P10" s="136">
        <v>10</v>
      </c>
      <c r="Q10" s="137">
        <v>3</v>
      </c>
      <c r="R10" s="138">
        <v>7</v>
      </c>
      <c r="S10" s="135">
        <v>6</v>
      </c>
      <c r="T10" s="136">
        <v>13</v>
      </c>
      <c r="U10" s="137"/>
      <c r="V10" s="138">
        <v>14</v>
      </c>
      <c r="W10" s="135"/>
      <c r="X10" s="136">
        <v>10</v>
      </c>
      <c r="Y10" s="137"/>
      <c r="Z10" s="138">
        <v>15</v>
      </c>
      <c r="AA10" s="135"/>
      <c r="AB10" s="136">
        <v>14</v>
      </c>
      <c r="AC10" s="137"/>
      <c r="AD10" s="138">
        <v>13</v>
      </c>
      <c r="AE10" s="135"/>
      <c r="AF10" s="136">
        <v>13</v>
      </c>
      <c r="AG10" s="137"/>
      <c r="AH10" s="138">
        <v>10</v>
      </c>
      <c r="AI10" s="135"/>
      <c r="AJ10" s="136">
        <v>12</v>
      </c>
      <c r="AK10" s="137">
        <v>2</v>
      </c>
      <c r="AL10" s="138">
        <v>11</v>
      </c>
      <c r="AM10" s="135">
        <v>3</v>
      </c>
      <c r="AN10" s="98">
        <v>13</v>
      </c>
      <c r="AO10" s="101"/>
      <c r="AP10" s="102">
        <v>13</v>
      </c>
      <c r="AQ10" s="99"/>
    </row>
    <row r="11" spans="1:43" ht="32.25" customHeight="1">
      <c r="A11" s="70">
        <v>4</v>
      </c>
      <c r="B11" s="113" t="s">
        <v>85</v>
      </c>
      <c r="C11" s="71" t="s">
        <v>96</v>
      </c>
      <c r="D11" s="98">
        <v>15</v>
      </c>
      <c r="E11" s="101"/>
      <c r="F11" s="102">
        <v>17</v>
      </c>
      <c r="G11" s="135"/>
      <c r="H11" s="136">
        <v>15</v>
      </c>
      <c r="I11" s="137"/>
      <c r="J11" s="138">
        <v>11</v>
      </c>
      <c r="K11" s="135"/>
      <c r="L11" s="136">
        <v>17</v>
      </c>
      <c r="M11" s="137"/>
      <c r="N11" s="138">
        <v>17</v>
      </c>
      <c r="O11" s="135"/>
      <c r="P11" s="136">
        <v>15</v>
      </c>
      <c r="Q11" s="137">
        <v>1</v>
      </c>
      <c r="R11" s="138">
        <v>15</v>
      </c>
      <c r="S11" s="135">
        <v>1</v>
      </c>
      <c r="T11" s="136">
        <v>16</v>
      </c>
      <c r="U11" s="137"/>
      <c r="V11" s="138">
        <v>17</v>
      </c>
      <c r="W11" s="135"/>
      <c r="X11" s="136">
        <v>17</v>
      </c>
      <c r="Y11" s="137"/>
      <c r="Z11" s="138">
        <v>13</v>
      </c>
      <c r="AA11" s="135">
        <v>3</v>
      </c>
      <c r="AB11" s="136">
        <v>16</v>
      </c>
      <c r="AC11" s="137"/>
      <c r="AD11" s="138">
        <v>14</v>
      </c>
      <c r="AE11" s="135"/>
      <c r="AF11" s="136">
        <v>14</v>
      </c>
      <c r="AG11" s="137"/>
      <c r="AH11" s="138">
        <v>10</v>
      </c>
      <c r="AI11" s="135"/>
      <c r="AJ11" s="136">
        <v>14</v>
      </c>
      <c r="AK11" s="137">
        <v>3</v>
      </c>
      <c r="AL11" s="138">
        <v>15</v>
      </c>
      <c r="AM11" s="135">
        <v>1</v>
      </c>
      <c r="AN11" s="98">
        <v>15</v>
      </c>
      <c r="AO11" s="101">
        <v>2</v>
      </c>
      <c r="AP11" s="102">
        <v>15</v>
      </c>
      <c r="AQ11" s="99">
        <v>2</v>
      </c>
    </row>
    <row r="12" spans="1:43" ht="32.25" customHeight="1">
      <c r="A12" s="70">
        <v>5</v>
      </c>
      <c r="B12" s="113" t="s">
        <v>86</v>
      </c>
      <c r="C12" s="71" t="s">
        <v>164</v>
      </c>
      <c r="D12" s="98">
        <v>6</v>
      </c>
      <c r="E12" s="101">
        <v>6</v>
      </c>
      <c r="F12" s="102">
        <v>13</v>
      </c>
      <c r="G12" s="135"/>
      <c r="H12" s="136">
        <v>13</v>
      </c>
      <c r="I12" s="137"/>
      <c r="J12" s="138">
        <v>11</v>
      </c>
      <c r="K12" s="135"/>
      <c r="L12" s="136">
        <v>15</v>
      </c>
      <c r="M12" s="137"/>
      <c r="N12" s="138">
        <v>11</v>
      </c>
      <c r="O12" s="135">
        <v>4</v>
      </c>
      <c r="P12" s="136">
        <v>12</v>
      </c>
      <c r="Q12" s="137">
        <v>4</v>
      </c>
      <c r="R12" s="138">
        <v>9</v>
      </c>
      <c r="S12" s="135">
        <v>5</v>
      </c>
      <c r="T12" s="136">
        <v>8</v>
      </c>
      <c r="U12" s="137">
        <v>3</v>
      </c>
      <c r="V12" s="138">
        <v>9</v>
      </c>
      <c r="W12" s="135">
        <v>2</v>
      </c>
      <c r="X12" s="136">
        <v>8</v>
      </c>
      <c r="Y12" s="137">
        <v>5</v>
      </c>
      <c r="Z12" s="138">
        <v>13</v>
      </c>
      <c r="AA12" s="135"/>
      <c r="AB12" s="136">
        <v>15</v>
      </c>
      <c r="AC12" s="137"/>
      <c r="AD12" s="138">
        <v>11</v>
      </c>
      <c r="AE12" s="135"/>
      <c r="AF12" s="136">
        <v>12</v>
      </c>
      <c r="AG12" s="137"/>
      <c r="AH12" s="138">
        <v>10</v>
      </c>
      <c r="AI12" s="135"/>
      <c r="AJ12" s="136">
        <v>8</v>
      </c>
      <c r="AK12" s="137">
        <v>4</v>
      </c>
      <c r="AL12" s="138">
        <v>9</v>
      </c>
      <c r="AM12" s="135">
        <v>4</v>
      </c>
      <c r="AN12" s="98">
        <v>7</v>
      </c>
      <c r="AO12" s="101">
        <v>5</v>
      </c>
      <c r="AP12" s="102">
        <v>7</v>
      </c>
      <c r="AQ12" s="99">
        <v>5</v>
      </c>
    </row>
    <row r="13" spans="1:43" ht="32.25" customHeight="1">
      <c r="A13" s="70">
        <v>6</v>
      </c>
      <c r="B13" s="114" t="s">
        <v>104</v>
      </c>
      <c r="C13" s="71" t="s">
        <v>105</v>
      </c>
      <c r="D13" s="98">
        <v>10</v>
      </c>
      <c r="E13" s="101">
        <v>5</v>
      </c>
      <c r="F13" s="102">
        <v>16</v>
      </c>
      <c r="G13" s="135"/>
      <c r="H13" s="136">
        <v>14</v>
      </c>
      <c r="I13" s="137"/>
      <c r="J13" s="138">
        <v>6</v>
      </c>
      <c r="K13" s="135"/>
      <c r="L13" s="136">
        <v>15</v>
      </c>
      <c r="M13" s="137"/>
      <c r="N13" s="138">
        <v>11</v>
      </c>
      <c r="O13" s="135">
        <v>5</v>
      </c>
      <c r="P13" s="136">
        <v>10</v>
      </c>
      <c r="Q13" s="137">
        <v>3</v>
      </c>
      <c r="R13" s="138">
        <v>5</v>
      </c>
      <c r="S13" s="135">
        <v>7</v>
      </c>
      <c r="T13" s="136">
        <v>16</v>
      </c>
      <c r="U13" s="137"/>
      <c r="V13" s="138">
        <v>16</v>
      </c>
      <c r="W13" s="135"/>
      <c r="X13" s="136">
        <v>10</v>
      </c>
      <c r="Y13" s="137"/>
      <c r="Z13" s="138">
        <v>15</v>
      </c>
      <c r="AA13" s="135">
        <v>2</v>
      </c>
      <c r="AB13" s="136">
        <v>15</v>
      </c>
      <c r="AC13" s="137"/>
      <c r="AD13" s="138">
        <v>12</v>
      </c>
      <c r="AE13" s="135"/>
      <c r="AF13" s="136">
        <v>14</v>
      </c>
      <c r="AG13" s="137"/>
      <c r="AH13" s="138">
        <v>10</v>
      </c>
      <c r="AI13" s="135"/>
      <c r="AJ13" s="136">
        <v>12</v>
      </c>
      <c r="AK13" s="137">
        <v>2</v>
      </c>
      <c r="AL13" s="138">
        <v>12</v>
      </c>
      <c r="AM13" s="135">
        <v>3</v>
      </c>
      <c r="AN13" s="98">
        <v>11</v>
      </c>
      <c r="AO13" s="101">
        <v>4</v>
      </c>
      <c r="AP13" s="102">
        <v>11</v>
      </c>
      <c r="AQ13" s="99">
        <v>4</v>
      </c>
    </row>
    <row r="14" spans="1:43" ht="32.25" customHeight="1">
      <c r="A14" s="70">
        <v>7</v>
      </c>
      <c r="B14" s="113" t="s">
        <v>87</v>
      </c>
      <c r="C14" s="71" t="s">
        <v>100</v>
      </c>
      <c r="D14" s="98">
        <v>8</v>
      </c>
      <c r="E14" s="101">
        <v>5</v>
      </c>
      <c r="F14" s="102">
        <v>15</v>
      </c>
      <c r="G14" s="135"/>
      <c r="H14" s="136">
        <v>14</v>
      </c>
      <c r="I14" s="137"/>
      <c r="J14" s="138">
        <v>6</v>
      </c>
      <c r="K14" s="135"/>
      <c r="L14" s="136">
        <v>14</v>
      </c>
      <c r="M14" s="137">
        <v>2</v>
      </c>
      <c r="N14" s="138">
        <v>11</v>
      </c>
      <c r="O14" s="135">
        <v>6</v>
      </c>
      <c r="P14" s="136">
        <v>14</v>
      </c>
      <c r="Q14" s="137">
        <v>2</v>
      </c>
      <c r="R14" s="138">
        <v>7</v>
      </c>
      <c r="S14" s="135">
        <v>8</v>
      </c>
      <c r="T14" s="136">
        <v>14</v>
      </c>
      <c r="U14" s="137"/>
      <c r="V14" s="138">
        <v>16</v>
      </c>
      <c r="W14" s="135"/>
      <c r="X14" s="136">
        <v>10</v>
      </c>
      <c r="Y14" s="137">
        <v>6</v>
      </c>
      <c r="Z14" s="138">
        <v>14</v>
      </c>
      <c r="AA14" s="135">
        <v>2</v>
      </c>
      <c r="AB14" s="136">
        <v>16</v>
      </c>
      <c r="AC14" s="137"/>
      <c r="AD14" s="138">
        <v>12</v>
      </c>
      <c r="AE14" s="135"/>
      <c r="AF14" s="136">
        <v>14</v>
      </c>
      <c r="AG14" s="137"/>
      <c r="AH14" s="138">
        <v>10</v>
      </c>
      <c r="AI14" s="135"/>
      <c r="AJ14" s="136">
        <v>12</v>
      </c>
      <c r="AK14" s="137">
        <v>2</v>
      </c>
      <c r="AL14" s="138">
        <v>12</v>
      </c>
      <c r="AM14" s="135">
        <v>3</v>
      </c>
      <c r="AN14" s="98">
        <v>13</v>
      </c>
      <c r="AO14" s="101">
        <v>4</v>
      </c>
      <c r="AP14" s="102">
        <v>13</v>
      </c>
      <c r="AQ14" s="99">
        <v>4</v>
      </c>
    </row>
    <row r="15" spans="1:43" ht="32.25" customHeight="1">
      <c r="A15" s="70">
        <v>8</v>
      </c>
      <c r="B15" s="113" t="s">
        <v>88</v>
      </c>
      <c r="C15" s="71" t="s">
        <v>98</v>
      </c>
      <c r="D15" s="98">
        <v>5</v>
      </c>
      <c r="E15" s="101"/>
      <c r="F15" s="102"/>
      <c r="G15" s="135"/>
      <c r="H15" s="136">
        <v>10</v>
      </c>
      <c r="I15" s="137"/>
      <c r="J15" s="138">
        <v>0</v>
      </c>
      <c r="K15" s="135"/>
      <c r="L15" s="136">
        <v>5</v>
      </c>
      <c r="M15" s="137">
        <v>5</v>
      </c>
      <c r="N15" s="138">
        <v>11</v>
      </c>
      <c r="O15" s="135">
        <v>4</v>
      </c>
      <c r="P15" s="136">
        <v>6</v>
      </c>
      <c r="Q15" s="137"/>
      <c r="R15" s="138">
        <v>7</v>
      </c>
      <c r="S15" s="135"/>
      <c r="T15" s="136">
        <v>9</v>
      </c>
      <c r="U15" s="137"/>
      <c r="V15" s="138">
        <v>10</v>
      </c>
      <c r="W15" s="135"/>
      <c r="X15" s="136">
        <v>5</v>
      </c>
      <c r="Y15" s="137"/>
      <c r="Z15" s="138">
        <v>10</v>
      </c>
      <c r="AA15" s="135"/>
      <c r="AB15" s="136">
        <v>10</v>
      </c>
      <c r="AC15" s="137"/>
      <c r="AD15" s="138">
        <v>11</v>
      </c>
      <c r="AE15" s="135"/>
      <c r="AF15" s="136">
        <v>10</v>
      </c>
      <c r="AG15" s="137"/>
      <c r="AH15" s="138">
        <v>10</v>
      </c>
      <c r="AI15" s="135"/>
      <c r="AJ15" s="136">
        <v>8</v>
      </c>
      <c r="AK15" s="137">
        <v>2</v>
      </c>
      <c r="AL15" s="138">
        <v>9</v>
      </c>
      <c r="AM15" s="135">
        <v>1</v>
      </c>
      <c r="AN15" s="98">
        <v>11</v>
      </c>
      <c r="AO15" s="101"/>
      <c r="AP15" s="102">
        <v>11</v>
      </c>
      <c r="AQ15" s="99"/>
    </row>
    <row r="16" spans="1:43" ht="32.25" customHeight="1">
      <c r="A16" s="70">
        <v>9</v>
      </c>
      <c r="B16" s="113" t="s">
        <v>89</v>
      </c>
      <c r="C16" s="71" t="s">
        <v>166</v>
      </c>
      <c r="D16" s="98">
        <v>15</v>
      </c>
      <c r="E16" s="101"/>
      <c r="F16" s="102">
        <v>17</v>
      </c>
      <c r="G16" s="135"/>
      <c r="H16" s="136">
        <v>15</v>
      </c>
      <c r="I16" s="137"/>
      <c r="J16" s="138">
        <v>8</v>
      </c>
      <c r="K16" s="135"/>
      <c r="L16" s="136">
        <v>13</v>
      </c>
      <c r="M16" s="137"/>
      <c r="N16" s="138">
        <v>11</v>
      </c>
      <c r="O16" s="135">
        <v>4</v>
      </c>
      <c r="P16" s="136">
        <v>11</v>
      </c>
      <c r="Q16" s="137">
        <v>2</v>
      </c>
      <c r="R16" s="138">
        <v>6</v>
      </c>
      <c r="S16" s="135">
        <v>7</v>
      </c>
      <c r="T16" s="136">
        <v>13</v>
      </c>
      <c r="U16" s="137"/>
      <c r="V16" s="138">
        <v>12</v>
      </c>
      <c r="W16" s="135"/>
      <c r="X16" s="136">
        <v>10</v>
      </c>
      <c r="Y16" s="137">
        <v>6</v>
      </c>
      <c r="Z16" s="138">
        <v>13</v>
      </c>
      <c r="AA16" s="135">
        <v>1</v>
      </c>
      <c r="AB16" s="136">
        <v>14</v>
      </c>
      <c r="AC16" s="137"/>
      <c r="AD16" s="138">
        <v>12</v>
      </c>
      <c r="AE16" s="135"/>
      <c r="AF16" s="136">
        <v>13</v>
      </c>
      <c r="AG16" s="137"/>
      <c r="AH16" s="138">
        <v>10</v>
      </c>
      <c r="AI16" s="135"/>
      <c r="AJ16" s="136">
        <v>12</v>
      </c>
      <c r="AK16" s="137">
        <v>2</v>
      </c>
      <c r="AL16" s="138">
        <v>12</v>
      </c>
      <c r="AM16" s="135">
        <v>1</v>
      </c>
      <c r="AN16" s="98">
        <v>12</v>
      </c>
      <c r="AO16" s="101">
        <v>4</v>
      </c>
      <c r="AP16" s="102">
        <v>12</v>
      </c>
      <c r="AQ16" s="99">
        <v>4</v>
      </c>
    </row>
    <row r="17" spans="1:43" ht="32.25" customHeight="1">
      <c r="A17" s="70">
        <v>10</v>
      </c>
      <c r="B17" s="113" t="s">
        <v>90</v>
      </c>
      <c r="C17" s="71" t="s">
        <v>165</v>
      </c>
      <c r="D17" s="98">
        <v>6</v>
      </c>
      <c r="E17" s="101">
        <v>6</v>
      </c>
      <c r="F17" s="102">
        <v>15</v>
      </c>
      <c r="G17" s="135"/>
      <c r="H17" s="136">
        <v>16</v>
      </c>
      <c r="I17" s="137"/>
      <c r="J17" s="138">
        <v>3</v>
      </c>
      <c r="K17" s="135"/>
      <c r="L17" s="136">
        <v>14</v>
      </c>
      <c r="M17" s="137"/>
      <c r="N17" s="138">
        <v>11</v>
      </c>
      <c r="O17" s="135">
        <v>4</v>
      </c>
      <c r="P17" s="136">
        <v>12</v>
      </c>
      <c r="Q17" s="137">
        <v>1</v>
      </c>
      <c r="R17" s="138">
        <v>7</v>
      </c>
      <c r="S17" s="135">
        <v>6</v>
      </c>
      <c r="T17" s="136">
        <v>14</v>
      </c>
      <c r="U17" s="137"/>
      <c r="V17" s="138">
        <v>15</v>
      </c>
      <c r="W17" s="135"/>
      <c r="X17" s="136">
        <v>10</v>
      </c>
      <c r="Y17" s="137"/>
      <c r="Z17" s="138">
        <v>14</v>
      </c>
      <c r="AA17" s="135"/>
      <c r="AB17" s="136">
        <v>16</v>
      </c>
      <c r="AC17" s="137"/>
      <c r="AD17" s="138">
        <v>12</v>
      </c>
      <c r="AE17" s="135"/>
      <c r="AF17" s="136">
        <v>15</v>
      </c>
      <c r="AG17" s="137"/>
      <c r="AH17" s="138">
        <v>10</v>
      </c>
      <c r="AI17" s="135"/>
      <c r="AJ17" s="136">
        <v>8</v>
      </c>
      <c r="AK17" s="137">
        <v>3</v>
      </c>
      <c r="AL17" s="138">
        <v>9</v>
      </c>
      <c r="AM17" s="135">
        <v>3</v>
      </c>
      <c r="AN17" s="98">
        <v>8</v>
      </c>
      <c r="AO17" s="101">
        <v>5</v>
      </c>
      <c r="AP17" s="102">
        <v>8</v>
      </c>
      <c r="AQ17" s="99">
        <v>5</v>
      </c>
    </row>
    <row r="18" spans="1:43" ht="32.25" customHeight="1">
      <c r="A18" s="70">
        <v>11</v>
      </c>
      <c r="B18" s="113" t="s">
        <v>157</v>
      </c>
      <c r="C18" s="71" t="s">
        <v>101</v>
      </c>
      <c r="D18" s="98">
        <v>8</v>
      </c>
      <c r="E18" s="101">
        <v>4</v>
      </c>
      <c r="F18" s="102">
        <v>12</v>
      </c>
      <c r="G18" s="135"/>
      <c r="H18" s="136">
        <v>11</v>
      </c>
      <c r="I18" s="137"/>
      <c r="J18" s="138">
        <v>0</v>
      </c>
      <c r="K18" s="135"/>
      <c r="L18" s="136">
        <v>10</v>
      </c>
      <c r="M18" s="137"/>
      <c r="N18" s="138">
        <v>11</v>
      </c>
      <c r="O18" s="135"/>
      <c r="P18" s="136">
        <v>10</v>
      </c>
      <c r="Q18" s="137">
        <v>1</v>
      </c>
      <c r="R18" s="138">
        <v>6</v>
      </c>
      <c r="S18" s="135">
        <v>5</v>
      </c>
      <c r="T18" s="136">
        <v>12</v>
      </c>
      <c r="U18" s="137"/>
      <c r="V18" s="138">
        <v>13</v>
      </c>
      <c r="W18" s="135"/>
      <c r="X18" s="136">
        <v>5</v>
      </c>
      <c r="Y18" s="137"/>
      <c r="Z18" s="138">
        <v>12</v>
      </c>
      <c r="AA18" s="135"/>
      <c r="AB18" s="136">
        <v>13</v>
      </c>
      <c r="AC18" s="137"/>
      <c r="AD18" s="138"/>
      <c r="AE18" s="135"/>
      <c r="AF18" s="136">
        <v>10</v>
      </c>
      <c r="AG18" s="137"/>
      <c r="AH18" s="138">
        <v>10</v>
      </c>
      <c r="AI18" s="135"/>
      <c r="AJ18" s="136">
        <v>7</v>
      </c>
      <c r="AK18" s="137">
        <v>3</v>
      </c>
      <c r="AL18" s="138">
        <v>8</v>
      </c>
      <c r="AM18" s="135">
        <v>2</v>
      </c>
      <c r="AN18" s="98">
        <v>8</v>
      </c>
      <c r="AO18" s="101"/>
      <c r="AP18" s="102">
        <v>8</v>
      </c>
      <c r="AQ18" s="99"/>
    </row>
    <row r="19" spans="1:43" ht="32.25" customHeight="1">
      <c r="A19" s="70">
        <v>12</v>
      </c>
      <c r="B19" s="113" t="s">
        <v>91</v>
      </c>
      <c r="C19" s="71" t="s">
        <v>95</v>
      </c>
      <c r="D19" s="98">
        <v>10</v>
      </c>
      <c r="E19" s="101">
        <v>2</v>
      </c>
      <c r="F19" s="102">
        <v>15</v>
      </c>
      <c r="G19" s="135"/>
      <c r="H19" s="136">
        <v>12</v>
      </c>
      <c r="I19" s="137"/>
      <c r="J19" s="138">
        <v>7</v>
      </c>
      <c r="K19" s="135"/>
      <c r="L19" s="136">
        <v>14</v>
      </c>
      <c r="M19" s="137"/>
      <c r="N19" s="138">
        <v>16</v>
      </c>
      <c r="O19" s="135"/>
      <c r="P19" s="136">
        <v>10</v>
      </c>
      <c r="Q19" s="137">
        <v>4</v>
      </c>
      <c r="R19" s="138">
        <v>6</v>
      </c>
      <c r="S19" s="135">
        <v>6</v>
      </c>
      <c r="T19" s="136">
        <v>11</v>
      </c>
      <c r="U19" s="137"/>
      <c r="V19" s="138">
        <v>12</v>
      </c>
      <c r="W19" s="135"/>
      <c r="X19" s="136">
        <v>10</v>
      </c>
      <c r="Y19" s="137">
        <v>3</v>
      </c>
      <c r="Z19" s="138">
        <v>12</v>
      </c>
      <c r="AA19" s="135">
        <v>2</v>
      </c>
      <c r="AB19" s="136">
        <v>15</v>
      </c>
      <c r="AC19" s="137"/>
      <c r="AD19" s="138">
        <v>11</v>
      </c>
      <c r="AE19" s="135"/>
      <c r="AF19" s="136">
        <v>12</v>
      </c>
      <c r="AG19" s="137"/>
      <c r="AH19" s="138">
        <v>10</v>
      </c>
      <c r="AI19" s="135"/>
      <c r="AJ19" s="136">
        <v>10</v>
      </c>
      <c r="AK19" s="137">
        <v>4</v>
      </c>
      <c r="AL19" s="138">
        <v>11</v>
      </c>
      <c r="AM19" s="135">
        <v>4</v>
      </c>
      <c r="AN19" s="98">
        <v>8</v>
      </c>
      <c r="AO19" s="101"/>
      <c r="AP19" s="102">
        <v>8</v>
      </c>
      <c r="AQ19" s="99">
        <v>5</v>
      </c>
    </row>
    <row r="20" spans="1:43" ht="32.25" customHeight="1">
      <c r="A20" s="70">
        <v>13</v>
      </c>
      <c r="B20" s="113" t="s">
        <v>92</v>
      </c>
      <c r="C20" s="71" t="s">
        <v>167</v>
      </c>
      <c r="D20" s="98">
        <v>15</v>
      </c>
      <c r="E20" s="101"/>
      <c r="F20" s="102">
        <v>17</v>
      </c>
      <c r="G20" s="135"/>
      <c r="H20" s="136">
        <v>15</v>
      </c>
      <c r="I20" s="137"/>
      <c r="J20" s="138">
        <v>8</v>
      </c>
      <c r="K20" s="135"/>
      <c r="L20" s="136">
        <v>12</v>
      </c>
      <c r="M20" s="137">
        <v>2</v>
      </c>
      <c r="N20" s="138">
        <v>11</v>
      </c>
      <c r="O20" s="135"/>
      <c r="P20" s="136">
        <v>12</v>
      </c>
      <c r="Q20" s="137">
        <v>2</v>
      </c>
      <c r="R20" s="138">
        <v>6</v>
      </c>
      <c r="S20" s="135">
        <v>7</v>
      </c>
      <c r="T20" s="136">
        <v>14</v>
      </c>
      <c r="U20" s="137"/>
      <c r="V20" s="138">
        <v>15</v>
      </c>
      <c r="W20" s="135"/>
      <c r="X20" s="136">
        <v>10</v>
      </c>
      <c r="Y20" s="137">
        <v>6</v>
      </c>
      <c r="Z20" s="138">
        <v>15</v>
      </c>
      <c r="AA20" s="135"/>
      <c r="AB20" s="136">
        <v>16</v>
      </c>
      <c r="AC20" s="137"/>
      <c r="AD20" s="138">
        <v>11</v>
      </c>
      <c r="AE20" s="135"/>
      <c r="AF20" s="136">
        <v>14</v>
      </c>
      <c r="AG20" s="137"/>
      <c r="AH20" s="138">
        <v>10</v>
      </c>
      <c r="AI20" s="135"/>
      <c r="AJ20" s="136">
        <v>12</v>
      </c>
      <c r="AK20" s="137">
        <v>2</v>
      </c>
      <c r="AL20" s="138">
        <v>12</v>
      </c>
      <c r="AM20" s="135">
        <v>3</v>
      </c>
      <c r="AN20" s="98">
        <v>12</v>
      </c>
      <c r="AO20" s="101"/>
      <c r="AP20" s="102">
        <v>12</v>
      </c>
      <c r="AQ20" s="99">
        <v>5</v>
      </c>
    </row>
    <row r="21" spans="1:43" ht="32.25" customHeight="1">
      <c r="A21" s="70">
        <v>14</v>
      </c>
      <c r="B21" s="113" t="s">
        <v>93</v>
      </c>
      <c r="C21" s="71" t="s">
        <v>103</v>
      </c>
      <c r="D21" s="98">
        <v>6</v>
      </c>
      <c r="E21" s="101"/>
      <c r="F21" s="102">
        <v>9</v>
      </c>
      <c r="G21" s="135"/>
      <c r="H21" s="136">
        <v>11</v>
      </c>
      <c r="I21" s="137"/>
      <c r="J21" s="138">
        <v>1</v>
      </c>
      <c r="K21" s="135"/>
      <c r="L21" s="136">
        <v>6</v>
      </c>
      <c r="M21" s="137">
        <v>5</v>
      </c>
      <c r="N21" s="138">
        <v>11</v>
      </c>
      <c r="O21" s="135">
        <v>5</v>
      </c>
      <c r="P21" s="136">
        <v>10</v>
      </c>
      <c r="Q21" s="137">
        <v>2</v>
      </c>
      <c r="R21" s="138">
        <v>5</v>
      </c>
      <c r="S21" s="135">
        <v>6</v>
      </c>
      <c r="T21" s="136">
        <v>13</v>
      </c>
      <c r="U21" s="137"/>
      <c r="V21" s="138">
        <v>13</v>
      </c>
      <c r="W21" s="135"/>
      <c r="X21" s="136">
        <v>8</v>
      </c>
      <c r="Y21" s="137">
        <v>2</v>
      </c>
      <c r="Z21" s="138">
        <v>12</v>
      </c>
      <c r="AA21" s="135"/>
      <c r="AB21" s="136">
        <v>13</v>
      </c>
      <c r="AC21" s="137"/>
      <c r="AD21" s="138">
        <v>12</v>
      </c>
      <c r="AE21" s="135"/>
      <c r="AF21" s="136">
        <v>10</v>
      </c>
      <c r="AG21" s="137"/>
      <c r="AH21" s="138">
        <v>10</v>
      </c>
      <c r="AI21" s="135"/>
      <c r="AJ21" s="136">
        <v>8</v>
      </c>
      <c r="AK21" s="137">
        <v>2</v>
      </c>
      <c r="AL21" s="138">
        <v>9</v>
      </c>
      <c r="AM21" s="135">
        <v>1</v>
      </c>
      <c r="AN21" s="98">
        <v>8</v>
      </c>
      <c r="AO21" s="101"/>
      <c r="AP21" s="102">
        <v>8</v>
      </c>
      <c r="AQ21" s="99"/>
    </row>
    <row r="22" spans="1:43" ht="32.25" customHeight="1">
      <c r="A22" s="70">
        <v>15</v>
      </c>
      <c r="B22" s="114" t="s">
        <v>106</v>
      </c>
      <c r="C22" s="71" t="s">
        <v>107</v>
      </c>
      <c r="D22" s="98">
        <v>13</v>
      </c>
      <c r="E22" s="104"/>
      <c r="F22" s="105">
        <v>15</v>
      </c>
      <c r="G22" s="135"/>
      <c r="H22" s="136">
        <v>13</v>
      </c>
      <c r="I22" s="139"/>
      <c r="J22" s="140">
        <v>2</v>
      </c>
      <c r="K22" s="135"/>
      <c r="L22" s="136">
        <v>14</v>
      </c>
      <c r="M22" s="139"/>
      <c r="N22" s="140">
        <v>11</v>
      </c>
      <c r="O22" s="135">
        <v>3</v>
      </c>
      <c r="P22" s="136">
        <v>10</v>
      </c>
      <c r="Q22" s="139">
        <v>4</v>
      </c>
      <c r="R22" s="140">
        <v>7</v>
      </c>
      <c r="S22" s="135">
        <v>6</v>
      </c>
      <c r="T22" s="136">
        <v>17</v>
      </c>
      <c r="U22" s="139"/>
      <c r="V22" s="140">
        <v>17</v>
      </c>
      <c r="W22" s="135"/>
      <c r="X22" s="136">
        <v>10</v>
      </c>
      <c r="Y22" s="139"/>
      <c r="Z22" s="140">
        <v>11</v>
      </c>
      <c r="AA22" s="135"/>
      <c r="AB22" s="136">
        <v>14</v>
      </c>
      <c r="AC22" s="139"/>
      <c r="AD22" s="140">
        <v>14</v>
      </c>
      <c r="AE22" s="135"/>
      <c r="AF22" s="136">
        <v>11</v>
      </c>
      <c r="AG22" s="139"/>
      <c r="AH22" s="140">
        <v>10</v>
      </c>
      <c r="AI22" s="135"/>
      <c r="AJ22" s="136">
        <v>10</v>
      </c>
      <c r="AK22" s="139">
        <v>4</v>
      </c>
      <c r="AL22" s="140">
        <v>11</v>
      </c>
      <c r="AM22" s="135">
        <v>3</v>
      </c>
      <c r="AN22" s="98">
        <v>12</v>
      </c>
      <c r="AO22" s="104">
        <v>4</v>
      </c>
      <c r="AP22" s="105">
        <v>12</v>
      </c>
      <c r="AQ22" s="99">
        <v>4</v>
      </c>
    </row>
    <row r="23" spans="1:43" ht="32.25" customHeight="1" thickBot="1">
      <c r="A23" s="70">
        <v>16</v>
      </c>
      <c r="B23" s="115" t="s">
        <v>94</v>
      </c>
      <c r="C23" s="71" t="s">
        <v>102</v>
      </c>
      <c r="D23" s="110">
        <v>15</v>
      </c>
      <c r="E23" s="103"/>
      <c r="F23" s="100">
        <v>17</v>
      </c>
      <c r="G23" s="141"/>
      <c r="H23" s="142">
        <v>16</v>
      </c>
      <c r="I23" s="143"/>
      <c r="J23" s="144">
        <v>5</v>
      </c>
      <c r="K23" s="141"/>
      <c r="L23" s="142">
        <v>15</v>
      </c>
      <c r="M23" s="143"/>
      <c r="N23" s="144">
        <v>11</v>
      </c>
      <c r="O23" s="141">
        <v>4</v>
      </c>
      <c r="P23" s="142">
        <v>12</v>
      </c>
      <c r="Q23" s="143">
        <v>2</v>
      </c>
      <c r="R23" s="144">
        <v>6</v>
      </c>
      <c r="S23" s="141">
        <v>7</v>
      </c>
      <c r="T23" s="142">
        <v>14</v>
      </c>
      <c r="U23" s="143"/>
      <c r="V23" s="144">
        <v>16</v>
      </c>
      <c r="W23" s="141"/>
      <c r="X23" s="142">
        <v>8</v>
      </c>
      <c r="Y23" s="143"/>
      <c r="Z23" s="144">
        <v>15</v>
      </c>
      <c r="AA23" s="141"/>
      <c r="AB23" s="142">
        <v>14</v>
      </c>
      <c r="AC23" s="143"/>
      <c r="AD23" s="144">
        <v>11</v>
      </c>
      <c r="AE23" s="141"/>
      <c r="AF23" s="142">
        <v>12</v>
      </c>
      <c r="AG23" s="143"/>
      <c r="AH23" s="144">
        <v>10</v>
      </c>
      <c r="AI23" s="141"/>
      <c r="AJ23" s="142">
        <v>12</v>
      </c>
      <c r="AK23" s="143">
        <v>2</v>
      </c>
      <c r="AL23" s="144">
        <v>11</v>
      </c>
      <c r="AM23" s="141">
        <v>2</v>
      </c>
      <c r="AN23" s="110">
        <v>13</v>
      </c>
      <c r="AO23" s="103"/>
      <c r="AP23" s="100">
        <v>13</v>
      </c>
      <c r="AQ23" s="111"/>
    </row>
    <row r="24" spans="1:43" ht="66" customHeight="1" thickBot="1">
      <c r="A24" s="155" t="s">
        <v>1</v>
      </c>
      <c r="B24" s="156"/>
      <c r="C24" s="69"/>
      <c r="D24" s="106"/>
      <c r="E24" s="107"/>
      <c r="F24" s="108"/>
      <c r="G24" s="145"/>
      <c r="H24" s="146"/>
      <c r="I24" s="147"/>
      <c r="J24" s="147"/>
      <c r="K24" s="148"/>
      <c r="L24" s="149"/>
      <c r="M24" s="147"/>
      <c r="N24" s="147"/>
      <c r="O24" s="145"/>
      <c r="P24" s="149"/>
      <c r="Q24" s="147"/>
      <c r="R24" s="147"/>
      <c r="S24" s="145"/>
      <c r="T24" s="146"/>
      <c r="U24" s="147"/>
      <c r="V24" s="147"/>
      <c r="W24" s="148"/>
      <c r="X24" s="149"/>
      <c r="Y24" s="147"/>
      <c r="Z24" s="147"/>
      <c r="AA24" s="145"/>
      <c r="AB24" s="146"/>
      <c r="AC24" s="147"/>
      <c r="AD24" s="150"/>
      <c r="AE24" s="148"/>
      <c r="AF24" s="149"/>
      <c r="AG24" s="147"/>
      <c r="AH24" s="147"/>
      <c r="AI24" s="145"/>
      <c r="AJ24" s="146"/>
      <c r="AK24" s="147"/>
      <c r="AL24" s="147"/>
      <c r="AM24" s="148"/>
      <c r="AN24" s="106"/>
      <c r="AO24" s="108"/>
      <c r="AP24" s="108"/>
      <c r="AQ24" s="109"/>
    </row>
    <row r="25" spans="1:43" s="130" customFormat="1" ht="15.75" customHeight="1">
      <c r="A25" s="128"/>
      <c r="B25" s="129"/>
      <c r="C25" s="129"/>
      <c r="D25" s="128"/>
      <c r="E25" s="128"/>
      <c r="F25" s="128"/>
      <c r="G25" s="151"/>
      <c r="H25" s="151"/>
      <c r="I25" s="151"/>
      <c r="J25" s="151"/>
      <c r="K25" s="151"/>
      <c r="L25" s="152"/>
      <c r="M25" s="152"/>
      <c r="N25" s="152"/>
      <c r="O25" s="152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28"/>
      <c r="AO25" s="128"/>
      <c r="AP25" s="128"/>
      <c r="AQ25" s="128"/>
    </row>
    <row r="26" spans="1:43" ht="30" customHeight="1">
      <c r="A26" s="183" t="s">
        <v>150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</row>
  </sheetData>
  <sheetProtection/>
  <mergeCells count="37">
    <mergeCell ref="A26:AQ26"/>
    <mergeCell ref="AF5:AI5"/>
    <mergeCell ref="AF6:AI6"/>
    <mergeCell ref="X4:AA4"/>
    <mergeCell ref="AJ4:AM4"/>
    <mergeCell ref="AJ5:AM5"/>
    <mergeCell ref="AJ6:AM6"/>
    <mergeCell ref="AB4:AE4"/>
    <mergeCell ref="AB5:AE5"/>
    <mergeCell ref="AF4:AI4"/>
    <mergeCell ref="AB6:AE6"/>
    <mergeCell ref="X5:AA5"/>
    <mergeCell ref="X6:AA6"/>
    <mergeCell ref="L4:O4"/>
    <mergeCell ref="C4:C7"/>
    <mergeCell ref="AN4:AQ4"/>
    <mergeCell ref="AN5:AQ5"/>
    <mergeCell ref="AN6:AQ6"/>
    <mergeCell ref="P5:S5"/>
    <mergeCell ref="P6:S6"/>
    <mergeCell ref="T5:W5"/>
    <mergeCell ref="T6:W6"/>
    <mergeCell ref="L5:O5"/>
    <mergeCell ref="B3:B7"/>
    <mergeCell ref="A3:A7"/>
    <mergeCell ref="L6:O6"/>
    <mergeCell ref="P4:S4"/>
    <mergeCell ref="A24:B24"/>
    <mergeCell ref="A1:AQ2"/>
    <mergeCell ref="D4:G4"/>
    <mergeCell ref="D5:G5"/>
    <mergeCell ref="D6:G6"/>
    <mergeCell ref="H4:K4"/>
    <mergeCell ref="C3:AQ3"/>
    <mergeCell ref="H6:K6"/>
    <mergeCell ref="H5:K5"/>
    <mergeCell ref="T4:W4"/>
  </mergeCells>
  <printOptions horizontalCentered="1"/>
  <pageMargins left="0" right="0" top="0.3937007874015748" bottom="0.1968503937007874" header="0" footer="0"/>
  <pageSetup horizontalDpi="300" verticalDpi="300" orientation="landscape" paperSize="9" scale="64" r:id="rId2"/>
  <colBreaks count="1" manualBreakCount="1">
    <brk id="43" max="31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6"/>
  <sheetViews>
    <sheetView view="pageLayout" zoomScaleSheetLayoutView="100" workbookViewId="0" topLeftCell="A26">
      <selection activeCell="J13" sqref="J13:J28"/>
    </sheetView>
  </sheetViews>
  <sheetFormatPr defaultColWidth="9.140625" defaultRowHeight="12.75"/>
  <cols>
    <col min="1" max="2" width="4.57421875" style="1" customWidth="1"/>
    <col min="3" max="3" width="43.140625" style="1" customWidth="1"/>
    <col min="4" max="4" width="14.140625" style="1" customWidth="1"/>
    <col min="5" max="6" width="4.7109375" style="1" hidden="1" customWidth="1"/>
    <col min="7" max="7" width="9.421875" style="1" customWidth="1"/>
    <col min="8" max="8" width="4.7109375" style="1" hidden="1" customWidth="1"/>
    <col min="9" max="9" width="4.28125" style="1" hidden="1" customWidth="1"/>
    <col min="10" max="10" width="9.8515625" style="1" customWidth="1"/>
    <col min="11" max="11" width="9.28125" style="1" customWidth="1"/>
    <col min="12" max="12" width="10.8515625" style="1" customWidth="1"/>
    <col min="13" max="13" width="11.421875" style="1" customWidth="1"/>
    <col min="14" max="14" width="10.00390625" style="1" customWidth="1"/>
    <col min="15" max="15" width="17.28125" style="1" customWidth="1"/>
  </cols>
  <sheetData>
    <row r="1" spans="1:15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94" t="str">
        <f>M!C6</f>
        <v>12-шакл</v>
      </c>
    </row>
    <row r="2" spans="1:15" ht="15.75" customHeight="1">
      <c r="A2" s="194" t="s">
        <v>126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ht="15.75" customHeight="1">
      <c r="A3" s="194" t="s">
        <v>127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5.75" customHeight="1">
      <c r="A4" s="195" t="s">
        <v>37</v>
      </c>
      <c r="B4" s="195"/>
      <c r="C4" s="195"/>
      <c r="D4" s="195"/>
      <c r="E4" s="195"/>
      <c r="F4" s="195"/>
      <c r="G4" s="195"/>
      <c r="H4" s="195"/>
      <c r="I4" s="195"/>
      <c r="J4" s="13" t="s">
        <v>22</v>
      </c>
      <c r="K4" s="26">
        <f>M!C1</f>
        <v>0</v>
      </c>
      <c r="L4" s="26" t="str">
        <f>M!D14</f>
        <v>I-18/07-209</v>
      </c>
      <c r="M4" s="14"/>
      <c r="N4" s="14"/>
      <c r="O4" s="14"/>
    </row>
    <row r="5" spans="1:15" ht="15.75" customHeight="1">
      <c r="A5" s="195" t="str">
        <f>M!C20</f>
        <v>2017-2018 ўқув йили  </v>
      </c>
      <c r="B5" s="195"/>
      <c r="C5" s="195"/>
      <c r="D5" s="195"/>
      <c r="E5" s="195"/>
      <c r="F5" s="195"/>
      <c r="G5" s="195"/>
      <c r="H5" s="195"/>
      <c r="I5" s="44"/>
      <c r="J5" s="44" t="str">
        <f>M!C2</f>
        <v>Баҳорги</v>
      </c>
      <c r="K5" s="43" t="s">
        <v>24</v>
      </c>
      <c r="N5" s="43"/>
      <c r="O5" s="43"/>
    </row>
    <row r="6" spans="1:15" ht="15.75" customHeight="1">
      <c r="A6" s="194" t="str">
        <f>M!B20</f>
        <v>Сув хўжалигини ташкил этиш ва бошқариш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</row>
    <row r="7" spans="1:15" ht="15.75" customHeight="1">
      <c r="A7" s="13"/>
      <c r="B7" s="13"/>
      <c r="C7" s="49">
        <f>M!C3</f>
        <v>2</v>
      </c>
      <c r="D7" s="48" t="s">
        <v>6</v>
      </c>
      <c r="E7" s="196"/>
      <c r="F7" s="196"/>
      <c r="G7" s="25">
        <f>M!C4</f>
        <v>209</v>
      </c>
      <c r="H7" s="196"/>
      <c r="I7" s="196"/>
      <c r="J7" s="48" t="s">
        <v>23</v>
      </c>
      <c r="K7" s="25">
        <f>M!C5</f>
        <v>4</v>
      </c>
      <c r="L7" s="15" t="s">
        <v>7</v>
      </c>
      <c r="M7" s="15"/>
      <c r="N7" s="15"/>
      <c r="O7" s="15"/>
    </row>
    <row r="8" spans="1:15" ht="15.75" customHeight="1">
      <c r="A8" s="197" t="s">
        <v>38</v>
      </c>
      <c r="B8" s="197"/>
      <c r="C8" s="45" t="str">
        <f>M!B14</f>
        <v>ЙХК</v>
      </c>
      <c r="D8" s="40" t="s">
        <v>48</v>
      </c>
      <c r="E8" s="40"/>
      <c r="F8" s="40"/>
      <c r="G8" s="55" t="str">
        <f>'ЖН-ОН-1'!AB5</f>
        <v>Комилов А</v>
      </c>
      <c r="H8" s="55"/>
      <c r="I8" s="57"/>
      <c r="J8" s="57"/>
      <c r="K8" s="54"/>
      <c r="L8" s="33" t="s">
        <v>47</v>
      </c>
      <c r="M8" s="33"/>
      <c r="N8" s="53" t="str">
        <f>'ЖН-ОН-1'!AB6</f>
        <v>Ғанибоева Э</v>
      </c>
      <c r="O8" s="56"/>
    </row>
    <row r="9" spans="1:15" ht="18.75" customHeight="1">
      <c r="A9" s="16" t="s">
        <v>25</v>
      </c>
      <c r="B9" s="16"/>
      <c r="C9" s="202" t="s">
        <v>26</v>
      </c>
      <c r="D9" s="202"/>
      <c r="E9" s="202"/>
      <c r="F9" s="202"/>
      <c r="G9" s="27">
        <f>M!C14</f>
        <v>65</v>
      </c>
      <c r="H9" s="204" t="s">
        <v>42</v>
      </c>
      <c r="I9" s="204"/>
      <c r="J9" s="204"/>
      <c r="K9" s="204"/>
      <c r="L9" s="27">
        <f>M!E14</f>
        <v>14</v>
      </c>
      <c r="M9" s="64" t="str">
        <f>M!F14</f>
        <v>июнь 2018 й.</v>
      </c>
      <c r="N9" s="35"/>
      <c r="O9" s="35"/>
    </row>
    <row r="10" spans="1:15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25.5" customHeight="1" thickBot="1">
      <c r="A11" s="198" t="s">
        <v>0</v>
      </c>
      <c r="B11" s="199" t="s">
        <v>39</v>
      </c>
      <c r="C11" s="199"/>
      <c r="D11" s="200" t="s">
        <v>8</v>
      </c>
      <c r="E11" s="199" t="s">
        <v>9</v>
      </c>
      <c r="F11" s="199"/>
      <c r="G11" s="199"/>
      <c r="H11" s="199"/>
      <c r="I11" s="199"/>
      <c r="J11" s="199"/>
      <c r="K11" s="199"/>
      <c r="L11" s="201" t="s">
        <v>10</v>
      </c>
      <c r="M11" s="201" t="s">
        <v>11</v>
      </c>
      <c r="N11" s="201" t="s">
        <v>12</v>
      </c>
      <c r="O11" s="199" t="s">
        <v>13</v>
      </c>
    </row>
    <row r="12" spans="1:15" ht="71.25" customHeight="1" thickBot="1">
      <c r="A12" s="198"/>
      <c r="B12" s="199"/>
      <c r="C12" s="199"/>
      <c r="D12" s="200"/>
      <c r="E12" s="76" t="s">
        <v>2</v>
      </c>
      <c r="F12" s="76" t="s">
        <v>3</v>
      </c>
      <c r="G12" s="76" t="s">
        <v>62</v>
      </c>
      <c r="H12" s="76" t="s">
        <v>33</v>
      </c>
      <c r="I12" s="76" t="s">
        <v>34</v>
      </c>
      <c r="J12" s="76" t="s">
        <v>55</v>
      </c>
      <c r="K12" s="76" t="s">
        <v>58</v>
      </c>
      <c r="L12" s="201"/>
      <c r="M12" s="201"/>
      <c r="N12" s="201"/>
      <c r="O12" s="199"/>
    </row>
    <row r="13" spans="1:15" s="2" customFormat="1" ht="27.75" customHeight="1" thickBot="1">
      <c r="A13" s="77">
        <v>1</v>
      </c>
      <c r="B13" s="206" t="str">
        <f>'ЖН-ОН-1'!B8</f>
        <v>Абдуллаева Мадина Ботир қизи</v>
      </c>
      <c r="C13" s="206"/>
      <c r="D13" s="78" t="str">
        <f>'ЖН-ОН-1'!C8</f>
        <v>С-16-322</v>
      </c>
      <c r="E13" s="77">
        <f>'ЖН-ОН-1'!AB8+'ЖН-ОН-1'!AC8</f>
        <v>13</v>
      </c>
      <c r="F13" s="77">
        <f>'ЖН-ОН-1'!AD8+'ЖН-ОН-1'!AE8</f>
        <v>13</v>
      </c>
      <c r="G13" s="77">
        <f>+'ЖН-ОН-1'!AB8+'ЖН-ОН-1'!AC8+'ЖН-ОН-1'!AD8+'ЖН-ОН-1'!AE8</f>
        <v>26</v>
      </c>
      <c r="H13" s="77">
        <f>'ЖН-ОН-2'!AB10+'ЖН-ОН-2'!AC10</f>
        <v>0</v>
      </c>
      <c r="I13" s="77">
        <f>'ЖН-ОН-2'!AD10+'ЖН-ОН-2'!AE10</f>
        <v>0</v>
      </c>
      <c r="J13" s="77">
        <f>+'ЖН-ОН-2'!AB8+'ЖН-ОН-2'!AC8+'ЖН-ОН-2'!AD8+'ЖН-ОН-2'!AE8</f>
        <v>0</v>
      </c>
      <c r="K13" s="77">
        <f>G13+J13</f>
        <v>26</v>
      </c>
      <c r="L13" s="80" t="str">
        <f aca="true" t="shared" si="0" ref="L13:L28">IF(OR(K13&lt;39),"-","")</f>
        <v>-</v>
      </c>
      <c r="M13" s="80">
        <f>IF(L13="-",K13,"")</f>
        <v>26</v>
      </c>
      <c r="N13" s="80" t="str">
        <f>IF(L13="-","-","")</f>
        <v>-</v>
      </c>
      <c r="O13" s="80"/>
    </row>
    <row r="14" spans="1:15" s="2" customFormat="1" ht="27.75" customHeight="1" thickBot="1">
      <c r="A14" s="77">
        <v>2</v>
      </c>
      <c r="B14" s="206" t="str">
        <f>'ЖН-ОН-1'!B9</f>
        <v>Абдураззақов Дониёр Ортиқалиевич</v>
      </c>
      <c r="C14" s="206"/>
      <c r="D14" s="78" t="str">
        <f>'ЖН-ОН-1'!C9</f>
        <v>G-16-388</v>
      </c>
      <c r="E14" s="77">
        <f>'ЖН-ОН-1'!AB9+'ЖН-ОН-1'!AC9</f>
        <v>15</v>
      </c>
      <c r="F14" s="77">
        <f>'ЖН-ОН-1'!AD9+'ЖН-ОН-1'!AE9</f>
        <v>14</v>
      </c>
      <c r="G14" s="77">
        <f>+'ЖН-ОН-1'!AB9+'ЖН-ОН-1'!AC9+'ЖН-ОН-1'!AD9+'ЖН-ОН-1'!AE9</f>
        <v>29</v>
      </c>
      <c r="H14" s="77">
        <f>'ЖН-ОН-2'!AB11+'ЖН-ОН-2'!AC11</f>
        <v>0</v>
      </c>
      <c r="I14" s="77">
        <f>'ЖН-ОН-2'!AD11+'ЖН-ОН-2'!AE11</f>
        <v>0</v>
      </c>
      <c r="J14" s="77">
        <f>+'ЖН-ОН-2'!AB9+'ЖН-ОН-2'!AC9+'ЖН-ОН-2'!AD9+'ЖН-ОН-2'!AE9</f>
        <v>0</v>
      </c>
      <c r="K14" s="77">
        <f aca="true" t="shared" si="1" ref="K14:K28">G14+J14</f>
        <v>29</v>
      </c>
      <c r="L14" s="80" t="str">
        <f t="shared" si="0"/>
        <v>-</v>
      </c>
      <c r="M14" s="80">
        <f aca="true" t="shared" si="2" ref="M14:M28">IF(L14="-",K14,"")</f>
        <v>29</v>
      </c>
      <c r="N14" s="80" t="str">
        <f aca="true" t="shared" si="3" ref="N14:N28">IF(L14="-","-","")</f>
        <v>-</v>
      </c>
      <c r="O14" s="80"/>
    </row>
    <row r="15" spans="1:15" s="2" customFormat="1" ht="27.75" customHeight="1" thickBot="1">
      <c r="A15" s="77">
        <v>3</v>
      </c>
      <c r="B15" s="206" t="str">
        <f>'ЖН-ОН-1'!B10</f>
        <v>Алматова Умида Зоир қизи</v>
      </c>
      <c r="C15" s="206"/>
      <c r="D15" s="78" t="str">
        <f>'ЖН-ОН-1'!C10</f>
        <v>С-16-387</v>
      </c>
      <c r="E15" s="77">
        <f>'ЖН-ОН-1'!AB10+'ЖН-ОН-1'!AC10</f>
        <v>14</v>
      </c>
      <c r="F15" s="77">
        <f>'ЖН-ОН-1'!AD10+'ЖН-ОН-1'!AE10</f>
        <v>13</v>
      </c>
      <c r="G15" s="77">
        <f>+'ЖН-ОН-1'!AB10+'ЖН-ОН-1'!AC10+'ЖН-ОН-1'!AD10+'ЖН-ОН-1'!AE10</f>
        <v>27</v>
      </c>
      <c r="H15" s="77">
        <f>'ЖН-ОН-2'!AB12+'ЖН-ОН-2'!AC12</f>
        <v>0</v>
      </c>
      <c r="I15" s="77">
        <f>'ЖН-ОН-2'!AD12+'ЖН-ОН-2'!AE12</f>
        <v>0</v>
      </c>
      <c r="J15" s="77">
        <f>+'ЖН-ОН-2'!AB10+'ЖН-ОН-2'!AC10+'ЖН-ОН-2'!AD10+'ЖН-ОН-2'!AE10</f>
        <v>0</v>
      </c>
      <c r="K15" s="77">
        <f t="shared" si="1"/>
        <v>27</v>
      </c>
      <c r="L15" s="80" t="str">
        <f t="shared" si="0"/>
        <v>-</v>
      </c>
      <c r="M15" s="80">
        <f t="shared" si="2"/>
        <v>27</v>
      </c>
      <c r="N15" s="80" t="str">
        <f t="shared" si="3"/>
        <v>-</v>
      </c>
      <c r="O15" s="80"/>
    </row>
    <row r="16" spans="1:15" s="2" customFormat="1" ht="27.75" customHeight="1" thickBot="1">
      <c r="A16" s="77">
        <v>4</v>
      </c>
      <c r="B16" s="206" t="str">
        <f>'ЖН-ОН-1'!B11</f>
        <v>Ахмеджанов Сарвар Шоалиевич</v>
      </c>
      <c r="C16" s="206"/>
      <c r="D16" s="78" t="str">
        <f>'ЖН-ОН-1'!C11</f>
        <v>С-16-201</v>
      </c>
      <c r="E16" s="77">
        <f>'ЖН-ОН-1'!AB11+'ЖН-ОН-1'!AC11</f>
        <v>16</v>
      </c>
      <c r="F16" s="77">
        <f>'ЖН-ОН-1'!AD11+'ЖН-ОН-1'!AE11</f>
        <v>14</v>
      </c>
      <c r="G16" s="77">
        <f>+'ЖН-ОН-1'!AB11+'ЖН-ОН-1'!AC11+'ЖН-ОН-1'!AD11+'ЖН-ОН-1'!AE11</f>
        <v>30</v>
      </c>
      <c r="H16" s="77">
        <f>'ЖН-ОН-2'!AB13+'ЖН-ОН-2'!AC13</f>
        <v>0</v>
      </c>
      <c r="I16" s="77">
        <f>'ЖН-ОН-2'!AD13+'ЖН-ОН-2'!AE13</f>
        <v>0</v>
      </c>
      <c r="J16" s="77">
        <f>+'ЖН-ОН-2'!AB11+'ЖН-ОН-2'!AC11+'ЖН-ОН-2'!AD11+'ЖН-ОН-2'!AE11</f>
        <v>0</v>
      </c>
      <c r="K16" s="77">
        <f t="shared" si="1"/>
        <v>30</v>
      </c>
      <c r="L16" s="80" t="str">
        <f t="shared" si="0"/>
        <v>-</v>
      </c>
      <c r="M16" s="80">
        <f t="shared" si="2"/>
        <v>30</v>
      </c>
      <c r="N16" s="80" t="str">
        <f t="shared" si="3"/>
        <v>-</v>
      </c>
      <c r="O16" s="80"/>
    </row>
    <row r="17" spans="1:15" s="2" customFormat="1" ht="27.75" customHeight="1" thickBot="1">
      <c r="A17" s="77">
        <v>5</v>
      </c>
      <c r="B17" s="206" t="str">
        <f>'ЖН-ОН-1'!B12</f>
        <v>Бараев Марат Асхатович</v>
      </c>
      <c r="C17" s="206"/>
      <c r="D17" s="78" t="str">
        <f>'ЖН-ОН-1'!C12</f>
        <v>G-16-161</v>
      </c>
      <c r="E17" s="77">
        <f>'ЖН-ОН-1'!AB12+'ЖН-ОН-1'!AC12</f>
        <v>15</v>
      </c>
      <c r="F17" s="77">
        <f>'ЖН-ОН-1'!AD12+'ЖН-ОН-1'!AE12</f>
        <v>11</v>
      </c>
      <c r="G17" s="77">
        <f>+'ЖН-ОН-1'!AB12+'ЖН-ОН-1'!AC12+'ЖН-ОН-1'!AD12+'ЖН-ОН-1'!AE12</f>
        <v>26</v>
      </c>
      <c r="H17" s="77">
        <f>'ЖН-ОН-2'!AB14+'ЖН-ОН-2'!AC14</f>
        <v>0</v>
      </c>
      <c r="I17" s="77">
        <f>'ЖН-ОН-2'!AD14+'ЖН-ОН-2'!AE14</f>
        <v>0</v>
      </c>
      <c r="J17" s="77">
        <f>+'ЖН-ОН-2'!AB12+'ЖН-ОН-2'!AC12+'ЖН-ОН-2'!AD12+'ЖН-ОН-2'!AE12</f>
        <v>0</v>
      </c>
      <c r="K17" s="77">
        <f t="shared" si="1"/>
        <v>26</v>
      </c>
      <c r="L17" s="80" t="str">
        <f t="shared" si="0"/>
        <v>-</v>
      </c>
      <c r="M17" s="80">
        <f t="shared" si="2"/>
        <v>26</v>
      </c>
      <c r="N17" s="80" t="str">
        <f t="shared" si="3"/>
        <v>-</v>
      </c>
      <c r="O17" s="80"/>
    </row>
    <row r="18" spans="1:15" s="2" customFormat="1" ht="27.75" customHeight="1" thickBot="1">
      <c r="A18" s="77">
        <v>6</v>
      </c>
      <c r="B18" s="206" t="str">
        <f>'ЖН-ОН-1'!B13</f>
        <v>Джалгасбаева Айман Нургази қизи</v>
      </c>
      <c r="C18" s="206"/>
      <c r="D18" s="78" t="str">
        <f>'ЖН-ОН-1'!C13</f>
        <v>С-16-449</v>
      </c>
      <c r="E18" s="77">
        <f>'ЖН-ОН-1'!AB13+'ЖН-ОН-1'!AC13</f>
        <v>15</v>
      </c>
      <c r="F18" s="77">
        <f>'ЖН-ОН-1'!AD13+'ЖН-ОН-1'!AE13</f>
        <v>12</v>
      </c>
      <c r="G18" s="77">
        <f>+'ЖН-ОН-1'!AB13+'ЖН-ОН-1'!AC13+'ЖН-ОН-1'!AD13+'ЖН-ОН-1'!AE13</f>
        <v>27</v>
      </c>
      <c r="H18" s="77">
        <f>'ЖН-ОН-2'!AB15+'ЖН-ОН-2'!AC15</f>
        <v>0</v>
      </c>
      <c r="I18" s="77">
        <f>'ЖН-ОН-2'!AD15+'ЖН-ОН-2'!AE15</f>
        <v>0</v>
      </c>
      <c r="J18" s="77">
        <f>+'ЖН-ОН-2'!AB13+'ЖН-ОН-2'!AC13+'ЖН-ОН-2'!AD13+'ЖН-ОН-2'!AE13</f>
        <v>0</v>
      </c>
      <c r="K18" s="77">
        <f t="shared" si="1"/>
        <v>27</v>
      </c>
      <c r="L18" s="80" t="str">
        <f t="shared" si="0"/>
        <v>-</v>
      </c>
      <c r="M18" s="80">
        <f t="shared" si="2"/>
        <v>27</v>
      </c>
      <c r="N18" s="80" t="str">
        <f t="shared" si="3"/>
        <v>-</v>
      </c>
      <c r="O18" s="80"/>
    </row>
    <row r="19" spans="1:15" s="2" customFormat="1" ht="27.75" customHeight="1" thickBot="1">
      <c r="A19" s="77">
        <v>7</v>
      </c>
      <c r="B19" s="206" t="str">
        <f>'ЖН-ОН-1'!B14</f>
        <v>Джурабаев Улуғбек Бахромжон ўғли</v>
      </c>
      <c r="C19" s="206"/>
      <c r="D19" s="78" t="str">
        <f>'ЖН-ОН-1'!C14</f>
        <v>С-16-320</v>
      </c>
      <c r="E19" s="77">
        <f>'ЖН-ОН-1'!AB14+'ЖН-ОН-1'!AC14</f>
        <v>16</v>
      </c>
      <c r="F19" s="77">
        <f>'ЖН-ОН-1'!AD14+'ЖН-ОН-1'!AE14</f>
        <v>12</v>
      </c>
      <c r="G19" s="77">
        <f>+'ЖН-ОН-1'!AB14+'ЖН-ОН-1'!AC14+'ЖН-ОН-1'!AD14+'ЖН-ОН-1'!AE14</f>
        <v>28</v>
      </c>
      <c r="H19" s="77">
        <f>'ЖН-ОН-2'!AB16+'ЖН-ОН-2'!AC16</f>
        <v>0</v>
      </c>
      <c r="I19" s="77">
        <f>'ЖН-ОН-2'!AD16+'ЖН-ОН-2'!AE16</f>
        <v>0</v>
      </c>
      <c r="J19" s="77">
        <f>+'ЖН-ОН-2'!AB14+'ЖН-ОН-2'!AC14+'ЖН-ОН-2'!AD14+'ЖН-ОН-2'!AE14</f>
        <v>0</v>
      </c>
      <c r="K19" s="77">
        <f t="shared" si="1"/>
        <v>28</v>
      </c>
      <c r="L19" s="80" t="str">
        <f t="shared" si="0"/>
        <v>-</v>
      </c>
      <c r="M19" s="80">
        <f t="shared" si="2"/>
        <v>28</v>
      </c>
      <c r="N19" s="80" t="str">
        <f t="shared" si="3"/>
        <v>-</v>
      </c>
      <c r="O19" s="80"/>
    </row>
    <row r="20" spans="1:15" s="2" customFormat="1" ht="27.75" customHeight="1" thickBot="1">
      <c r="A20" s="77">
        <v>8</v>
      </c>
      <c r="B20" s="206" t="str">
        <f>'ЖН-ОН-1'!B15</f>
        <v>Курбанов Искандер Маратович</v>
      </c>
      <c r="C20" s="206"/>
      <c r="D20" s="78" t="str">
        <f>'ЖН-ОН-1'!C15</f>
        <v>С-16-324</v>
      </c>
      <c r="E20" s="77">
        <f>'ЖН-ОН-1'!AB15+'ЖН-ОН-1'!AC15</f>
        <v>10</v>
      </c>
      <c r="F20" s="77">
        <f>'ЖН-ОН-1'!AD15+'ЖН-ОН-1'!AE15</f>
        <v>11</v>
      </c>
      <c r="G20" s="77">
        <f>+'ЖН-ОН-1'!AB15+'ЖН-ОН-1'!AC15+'ЖН-ОН-1'!AD15+'ЖН-ОН-1'!AE15</f>
        <v>21</v>
      </c>
      <c r="H20" s="77">
        <f>'ЖН-ОН-2'!AB17+'ЖН-ОН-2'!AC17</f>
        <v>0</v>
      </c>
      <c r="I20" s="77">
        <f>'ЖН-ОН-2'!AD17+'ЖН-ОН-2'!AE17</f>
        <v>0</v>
      </c>
      <c r="J20" s="77">
        <f>+'ЖН-ОН-2'!AB15+'ЖН-ОН-2'!AC15+'ЖН-ОН-2'!AD15+'ЖН-ОН-2'!AE15</f>
        <v>0</v>
      </c>
      <c r="K20" s="77">
        <f t="shared" si="1"/>
        <v>21</v>
      </c>
      <c r="L20" s="80" t="str">
        <f t="shared" si="0"/>
        <v>-</v>
      </c>
      <c r="M20" s="80">
        <f t="shared" si="2"/>
        <v>21</v>
      </c>
      <c r="N20" s="80" t="str">
        <f t="shared" si="3"/>
        <v>-</v>
      </c>
      <c r="O20" s="80"/>
    </row>
    <row r="21" spans="1:15" s="2" customFormat="1" ht="27.75" customHeight="1" thickBot="1">
      <c r="A21" s="77">
        <v>9</v>
      </c>
      <c r="B21" s="206" t="str">
        <f>'ЖН-ОН-1'!B16</f>
        <v>Мажидова Мафтуна Фарход қизи</v>
      </c>
      <c r="C21" s="206"/>
      <c r="D21" s="78" t="str">
        <f>'ЖН-ОН-1'!C16</f>
        <v>G-16-112</v>
      </c>
      <c r="E21" s="77">
        <f>'ЖН-ОН-1'!AB16+'ЖН-ОН-1'!AC16</f>
        <v>14</v>
      </c>
      <c r="F21" s="77">
        <f>'ЖН-ОН-1'!AD16+'ЖН-ОН-1'!AE16</f>
        <v>12</v>
      </c>
      <c r="G21" s="77">
        <f>+'ЖН-ОН-1'!AB16+'ЖН-ОН-1'!AC16+'ЖН-ОН-1'!AD16+'ЖН-ОН-1'!AE16</f>
        <v>26</v>
      </c>
      <c r="H21" s="77">
        <f>'ЖН-ОН-2'!AB18+'ЖН-ОН-2'!AC18</f>
        <v>0</v>
      </c>
      <c r="I21" s="77">
        <f>'ЖН-ОН-2'!AD18+'ЖН-ОН-2'!AE18</f>
        <v>0</v>
      </c>
      <c r="J21" s="77">
        <f>+'ЖН-ОН-2'!AB16+'ЖН-ОН-2'!AC16+'ЖН-ОН-2'!AD16+'ЖН-ОН-2'!AE16</f>
        <v>0</v>
      </c>
      <c r="K21" s="77">
        <f t="shared" si="1"/>
        <v>26</v>
      </c>
      <c r="L21" s="80" t="str">
        <f t="shared" si="0"/>
        <v>-</v>
      </c>
      <c r="M21" s="80">
        <f t="shared" si="2"/>
        <v>26</v>
      </c>
      <c r="N21" s="80" t="str">
        <f t="shared" si="3"/>
        <v>-</v>
      </c>
      <c r="O21" s="80"/>
    </row>
    <row r="22" spans="1:15" s="2" customFormat="1" ht="27.75" customHeight="1" thickBot="1">
      <c r="A22" s="77">
        <v>10</v>
      </c>
      <c r="B22" s="206" t="str">
        <f>'ЖН-ОН-1'!B17</f>
        <v>Ниязов Хусан Тахиржанович</v>
      </c>
      <c r="C22" s="206"/>
      <c r="D22" s="78" t="str">
        <f>'ЖН-ОН-1'!C17</f>
        <v>G-16-323</v>
      </c>
      <c r="E22" s="77">
        <f>'ЖН-ОН-1'!AB17+'ЖН-ОН-1'!AC17</f>
        <v>16</v>
      </c>
      <c r="F22" s="77">
        <f>'ЖН-ОН-1'!AD17+'ЖН-ОН-1'!AE17</f>
        <v>12</v>
      </c>
      <c r="G22" s="77">
        <f>+'ЖН-ОН-1'!AB17+'ЖН-ОН-1'!AC17+'ЖН-ОН-1'!AD17+'ЖН-ОН-1'!AE17</f>
        <v>28</v>
      </c>
      <c r="H22" s="77">
        <f>'ЖН-ОН-2'!AB19+'ЖН-ОН-2'!AC19</f>
        <v>0</v>
      </c>
      <c r="I22" s="77">
        <f>'ЖН-ОН-2'!AD19+'ЖН-ОН-2'!AE19</f>
        <v>0</v>
      </c>
      <c r="J22" s="77">
        <f>+'ЖН-ОН-2'!AB17+'ЖН-ОН-2'!AC17+'ЖН-ОН-2'!AD17+'ЖН-ОН-2'!AE17</f>
        <v>0</v>
      </c>
      <c r="K22" s="77">
        <f t="shared" si="1"/>
        <v>28</v>
      </c>
      <c r="L22" s="80" t="str">
        <f t="shared" si="0"/>
        <v>-</v>
      </c>
      <c r="M22" s="80">
        <f t="shared" si="2"/>
        <v>28</v>
      </c>
      <c r="N22" s="80" t="str">
        <f t="shared" si="3"/>
        <v>-</v>
      </c>
      <c r="O22" s="80"/>
    </row>
    <row r="23" spans="1:15" s="2" customFormat="1" ht="27.75" customHeight="1" thickBot="1">
      <c r="A23" s="77">
        <v>11</v>
      </c>
      <c r="B23" s="206" t="str">
        <f>'ЖН-ОН-1'!B18</f>
        <v>Мирагзамова Дилором Ахат қизи</v>
      </c>
      <c r="C23" s="206"/>
      <c r="D23" s="78" t="str">
        <f>'ЖН-ОН-1'!C18</f>
        <v>С-16-386</v>
      </c>
      <c r="E23" s="77">
        <f>'ЖН-ОН-1'!AB18+'ЖН-ОН-1'!AC18</f>
        <v>13</v>
      </c>
      <c r="F23" s="77">
        <f>'ЖН-ОН-1'!AD18+'ЖН-ОН-1'!AE18</f>
        <v>0</v>
      </c>
      <c r="G23" s="77">
        <f>+'ЖН-ОН-1'!AB18+'ЖН-ОН-1'!AC18+'ЖН-ОН-1'!AD18+'ЖН-ОН-1'!AE18</f>
        <v>13</v>
      </c>
      <c r="H23" s="77">
        <f>'ЖН-ОН-2'!AB20+'ЖН-ОН-2'!AC20</f>
        <v>0</v>
      </c>
      <c r="I23" s="77">
        <f>'ЖН-ОН-2'!AD20+'ЖН-ОН-2'!AE20</f>
        <v>0</v>
      </c>
      <c r="J23" s="77">
        <f>+'ЖН-ОН-2'!AB18+'ЖН-ОН-2'!AC18+'ЖН-ОН-2'!AD18+'ЖН-ОН-2'!AE18</f>
        <v>0</v>
      </c>
      <c r="K23" s="77">
        <f t="shared" si="1"/>
        <v>13</v>
      </c>
      <c r="L23" s="80" t="str">
        <f t="shared" si="0"/>
        <v>-</v>
      </c>
      <c r="M23" s="80">
        <f t="shared" si="2"/>
        <v>13</v>
      </c>
      <c r="N23" s="80" t="str">
        <f t="shared" si="3"/>
        <v>-</v>
      </c>
      <c r="O23" s="80"/>
    </row>
    <row r="24" spans="1:15" s="2" customFormat="1" ht="27.75" customHeight="1" thickBot="1">
      <c r="A24" s="77">
        <v>12</v>
      </c>
      <c r="B24" s="206" t="str">
        <f>'ЖН-ОН-1'!B19</f>
        <v>Омилхонов Шахзодхон Жамолхон ўғли</v>
      </c>
      <c r="C24" s="206"/>
      <c r="D24" s="78" t="str">
        <f>'ЖН-ОН-1'!C19</f>
        <v>С-16-200</v>
      </c>
      <c r="E24" s="77">
        <f>'ЖН-ОН-1'!AB19+'ЖН-ОН-1'!AC19</f>
        <v>15</v>
      </c>
      <c r="F24" s="77">
        <f>'ЖН-ОН-1'!AD19+'ЖН-ОН-1'!AE19</f>
        <v>11</v>
      </c>
      <c r="G24" s="77">
        <f>+'ЖН-ОН-1'!AB19+'ЖН-ОН-1'!AC19+'ЖН-ОН-1'!AD19+'ЖН-ОН-1'!AE19</f>
        <v>26</v>
      </c>
      <c r="H24" s="77">
        <f>'ЖН-ОН-2'!AB21+'ЖН-ОН-2'!AC21</f>
        <v>0</v>
      </c>
      <c r="I24" s="77">
        <f>'ЖН-ОН-2'!AD21+'ЖН-ОН-2'!AE21</f>
        <v>0</v>
      </c>
      <c r="J24" s="77">
        <f>+'ЖН-ОН-2'!AB19+'ЖН-ОН-2'!AC19+'ЖН-ОН-2'!AD19+'ЖН-ОН-2'!AE19</f>
        <v>0</v>
      </c>
      <c r="K24" s="77">
        <f t="shared" si="1"/>
        <v>26</v>
      </c>
      <c r="L24" s="80" t="str">
        <f t="shared" si="0"/>
        <v>-</v>
      </c>
      <c r="M24" s="80">
        <f t="shared" si="2"/>
        <v>26</v>
      </c>
      <c r="N24" s="80" t="str">
        <f t="shared" si="3"/>
        <v>-</v>
      </c>
      <c r="O24" s="80"/>
    </row>
    <row r="25" spans="1:15" s="2" customFormat="1" ht="27.75" customHeight="1" thickBot="1">
      <c r="A25" s="77">
        <v>13</v>
      </c>
      <c r="B25" s="206" t="str">
        <f>'ЖН-ОН-1'!B20</f>
        <v>Сайфуллаева Шахзода Шухрат қизи</v>
      </c>
      <c r="C25" s="206"/>
      <c r="D25" s="78" t="str">
        <f>'ЖН-ОН-1'!C20</f>
        <v>G-16-321</v>
      </c>
      <c r="E25" s="77">
        <f>'ЖН-ОН-1'!AB20+'ЖН-ОН-1'!AC20</f>
        <v>16</v>
      </c>
      <c r="F25" s="77">
        <f>'ЖН-ОН-1'!AD20+'ЖН-ОН-1'!AE20</f>
        <v>11</v>
      </c>
      <c r="G25" s="77">
        <f>+'ЖН-ОН-1'!AB20+'ЖН-ОН-1'!AC20+'ЖН-ОН-1'!AD20+'ЖН-ОН-1'!AE20</f>
        <v>27</v>
      </c>
      <c r="H25" s="77">
        <f>'ЖН-ОН-2'!AB22+'ЖН-ОН-2'!AC22</f>
        <v>0</v>
      </c>
      <c r="I25" s="77">
        <f>'ЖН-ОН-2'!AD22+'ЖН-ОН-2'!AE22</f>
        <v>0</v>
      </c>
      <c r="J25" s="77">
        <f>+'ЖН-ОН-2'!AB20+'ЖН-ОН-2'!AC20+'ЖН-ОН-2'!AD20+'ЖН-ОН-2'!AE20</f>
        <v>0</v>
      </c>
      <c r="K25" s="77">
        <f t="shared" si="1"/>
        <v>27</v>
      </c>
      <c r="L25" s="80" t="str">
        <f t="shared" si="0"/>
        <v>-</v>
      </c>
      <c r="M25" s="80">
        <f t="shared" si="2"/>
        <v>27</v>
      </c>
      <c r="N25" s="80" t="str">
        <f t="shared" si="3"/>
        <v>-</v>
      </c>
      <c r="O25" s="80"/>
    </row>
    <row r="26" spans="1:15" s="2" customFormat="1" ht="27.75" customHeight="1" thickBot="1">
      <c r="A26" s="77">
        <v>14</v>
      </c>
      <c r="B26" s="206" t="str">
        <f>'ЖН-ОН-1'!B21</f>
        <v>Турдалиев Шерзоджон Шавкатжон ўғли</v>
      </c>
      <c r="C26" s="206"/>
      <c r="D26" s="78" t="str">
        <f>'ЖН-ОН-1'!C21</f>
        <v>С-16-162</v>
      </c>
      <c r="E26" s="77">
        <f>'ЖН-ОН-1'!AB21+'ЖН-ОН-1'!AC21</f>
        <v>13</v>
      </c>
      <c r="F26" s="77">
        <f>'ЖН-ОН-1'!AD21+'ЖН-ОН-1'!AE21</f>
        <v>12</v>
      </c>
      <c r="G26" s="77">
        <f>+'ЖН-ОН-1'!AB21+'ЖН-ОН-1'!AC21+'ЖН-ОН-1'!AD21+'ЖН-ОН-1'!AE21</f>
        <v>25</v>
      </c>
      <c r="H26" s="77">
        <f>'ЖН-ОН-2'!AB23+'ЖН-ОН-2'!AC23</f>
        <v>0</v>
      </c>
      <c r="I26" s="77">
        <f>'ЖН-ОН-2'!AD23+'ЖН-ОН-2'!AE23</f>
        <v>0</v>
      </c>
      <c r="J26" s="77">
        <f>+'ЖН-ОН-2'!AB21+'ЖН-ОН-2'!AC21+'ЖН-ОН-2'!AD21+'ЖН-ОН-2'!AE21</f>
        <v>0</v>
      </c>
      <c r="K26" s="77">
        <f t="shared" si="1"/>
        <v>25</v>
      </c>
      <c r="L26" s="80" t="str">
        <f t="shared" si="0"/>
        <v>-</v>
      </c>
      <c r="M26" s="80">
        <f t="shared" si="2"/>
        <v>25</v>
      </c>
      <c r="N26" s="80" t="str">
        <f t="shared" si="3"/>
        <v>-</v>
      </c>
      <c r="O26" s="80"/>
    </row>
    <row r="27" spans="1:15" s="2" customFormat="1" ht="27.75" customHeight="1" thickBot="1">
      <c r="A27" s="77">
        <v>15</v>
      </c>
      <c r="B27" s="206" t="str">
        <f>'ЖН-ОН-1'!B22</f>
        <v>Халфина Руфина Рустам қизи</v>
      </c>
      <c r="C27" s="206"/>
      <c r="D27" s="78" t="str">
        <f>'ЖН-ОН-1'!C22</f>
        <v>С16-436</v>
      </c>
      <c r="E27" s="77">
        <f>'ЖН-ОН-1'!AB22+'ЖН-ОН-1'!AC22</f>
        <v>14</v>
      </c>
      <c r="F27" s="77">
        <f>'ЖН-ОН-1'!AD22+'ЖН-ОН-1'!AE22</f>
        <v>14</v>
      </c>
      <c r="G27" s="77">
        <f>+'ЖН-ОН-1'!AB22+'ЖН-ОН-1'!AC22+'ЖН-ОН-1'!AD22+'ЖН-ОН-1'!AE22</f>
        <v>28</v>
      </c>
      <c r="H27" s="77" t="e">
        <f>'ЖН-ОН-2'!#REF!+'ЖН-ОН-2'!#REF!</f>
        <v>#REF!</v>
      </c>
      <c r="I27" s="77" t="e">
        <f>'ЖН-ОН-2'!#REF!+'ЖН-ОН-2'!#REF!</f>
        <v>#REF!</v>
      </c>
      <c r="J27" s="77">
        <f>+'ЖН-ОН-2'!AB22+'ЖН-ОН-2'!AC22+'ЖН-ОН-2'!AD22+'ЖН-ОН-2'!AE22</f>
        <v>0</v>
      </c>
      <c r="K27" s="77">
        <f t="shared" si="1"/>
        <v>28</v>
      </c>
      <c r="L27" s="80" t="str">
        <f t="shared" si="0"/>
        <v>-</v>
      </c>
      <c r="M27" s="80">
        <f t="shared" si="2"/>
        <v>28</v>
      </c>
      <c r="N27" s="80" t="str">
        <f t="shared" si="3"/>
        <v>-</v>
      </c>
      <c r="O27" s="80"/>
    </row>
    <row r="28" spans="1:15" s="2" customFormat="1" ht="27.75" customHeight="1" thickBot="1">
      <c r="A28" s="77">
        <v>16</v>
      </c>
      <c r="B28" s="206" t="str">
        <f>'ЖН-ОН-1'!B23</f>
        <v>Цой Виктор Вадимович</v>
      </c>
      <c r="C28" s="206"/>
      <c r="D28" s="78" t="str">
        <f>'ЖН-ОН-1'!C23</f>
        <v>С-16-199</v>
      </c>
      <c r="E28" s="77">
        <f>'ЖН-ОН-1'!AB23+'ЖН-ОН-1'!AC23</f>
        <v>14</v>
      </c>
      <c r="F28" s="77">
        <f>'ЖН-ОН-1'!AD23+'ЖН-ОН-1'!AE23</f>
        <v>11</v>
      </c>
      <c r="G28" s="77">
        <f>+'ЖН-ОН-1'!AB23+'ЖН-ОН-1'!AC23+'ЖН-ОН-1'!AD23+'ЖН-ОН-1'!AE23</f>
        <v>25</v>
      </c>
      <c r="H28" s="77" t="e">
        <f>'ЖН-ОН-2'!#REF!+'ЖН-ОН-2'!#REF!</f>
        <v>#REF!</v>
      </c>
      <c r="I28" s="77" t="e">
        <f>'ЖН-ОН-2'!#REF!+'ЖН-ОН-2'!#REF!</f>
        <v>#REF!</v>
      </c>
      <c r="J28" s="77">
        <f>+'ЖН-ОН-2'!AB23+'ЖН-ОН-2'!AC23+'ЖН-ОН-2'!AD23+'ЖН-ОН-2'!AE23</f>
        <v>0</v>
      </c>
      <c r="K28" s="77">
        <f t="shared" si="1"/>
        <v>25</v>
      </c>
      <c r="L28" s="80" t="str">
        <f t="shared" si="0"/>
        <v>-</v>
      </c>
      <c r="M28" s="80">
        <f t="shared" si="2"/>
        <v>25</v>
      </c>
      <c r="N28" s="80" t="str">
        <f t="shared" si="3"/>
        <v>-</v>
      </c>
      <c r="O28" s="80"/>
    </row>
    <row r="29" spans="1:15" s="2" customFormat="1" ht="27.75" customHeight="1" thickBot="1">
      <c r="A29" s="212" t="s">
        <v>14</v>
      </c>
      <c r="B29" s="212"/>
      <c r="C29" s="212"/>
      <c r="D29" s="81"/>
      <c r="E29" s="82"/>
      <c r="F29" s="83"/>
      <c r="G29" s="83"/>
      <c r="H29" s="83"/>
      <c r="I29" s="82"/>
      <c r="J29" s="82"/>
      <c r="K29" s="84"/>
      <c r="L29" s="84"/>
      <c r="M29" s="82"/>
      <c r="N29" s="82"/>
      <c r="O29" s="95"/>
    </row>
    <row r="30" spans="1:15" s="2" customFormat="1" ht="27.75" customHeight="1">
      <c r="A30" s="190"/>
      <c r="B30" s="190"/>
      <c r="C30" s="19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t="27.75" customHeight="1">
      <c r="A31" s="17"/>
      <c r="B31" s="17"/>
      <c r="C31" s="18" t="s">
        <v>15</v>
      </c>
      <c r="D31" s="34">
        <f>M!G20</f>
        <v>16</v>
      </c>
      <c r="E31" s="46"/>
      <c r="F31" s="46"/>
      <c r="G31" s="20" t="s">
        <v>75</v>
      </c>
      <c r="H31" s="20"/>
      <c r="I31" s="20"/>
      <c r="J31" s="20"/>
      <c r="K31" s="12"/>
      <c r="L31" s="12"/>
      <c r="M31" s="12"/>
      <c r="N31" s="21"/>
      <c r="O31" s="12"/>
    </row>
    <row r="32" spans="1:15" s="2" customFormat="1" ht="27.75" customHeight="1">
      <c r="A32" s="17"/>
      <c r="B32" s="17"/>
      <c r="C32" s="18"/>
      <c r="D32" s="47"/>
      <c r="E32" s="20"/>
      <c r="F32" s="20"/>
      <c r="G32" s="20"/>
      <c r="H32" s="20"/>
      <c r="I32" s="12"/>
      <c r="J32" s="12"/>
      <c r="K32" s="20"/>
      <c r="L32" s="20"/>
      <c r="M32" s="12"/>
      <c r="N32" s="21"/>
      <c r="O32" s="12"/>
    </row>
    <row r="33" spans="1:15" ht="49.5" customHeight="1">
      <c r="A33" s="12"/>
      <c r="B33" s="12"/>
      <c r="C33" s="21"/>
      <c r="D33" s="191" t="s">
        <v>16</v>
      </c>
      <c r="E33" s="191"/>
      <c r="F33" s="191"/>
      <c r="G33" s="191"/>
      <c r="H33" s="20"/>
      <c r="I33" s="19"/>
      <c r="J33" s="19"/>
      <c r="K33" s="192" t="s">
        <v>17</v>
      </c>
      <c r="L33" s="192"/>
      <c r="M33" s="19"/>
      <c r="N33" s="19"/>
      <c r="O33" s="12"/>
    </row>
    <row r="34" spans="1:15" ht="39.75" customHeight="1">
      <c r="A34" s="193"/>
      <c r="B34" s="193"/>
      <c r="C34" s="19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8.75">
      <c r="A35" s="21" t="s">
        <v>73</v>
      </c>
      <c r="B35" s="21"/>
      <c r="C35" s="21"/>
      <c r="D35" s="186" t="str">
        <f>M!F20</f>
        <v>О.Кучаров</v>
      </c>
      <c r="E35" s="186"/>
      <c r="F35" s="186"/>
      <c r="G35" s="186"/>
      <c r="H35" s="46"/>
      <c r="I35" s="46"/>
      <c r="J35" s="46"/>
      <c r="K35" s="20" t="s">
        <v>18</v>
      </c>
      <c r="L35" s="20"/>
      <c r="M35" s="187"/>
      <c r="N35" s="187"/>
      <c r="O35" s="85" t="str">
        <f>M!G14</f>
        <v>А.Салохиддинов</v>
      </c>
    </row>
    <row r="36" spans="1:15" ht="18.75">
      <c r="A36" s="189" t="s">
        <v>19</v>
      </c>
      <c r="B36" s="189"/>
      <c r="C36" s="22" t="s">
        <v>1</v>
      </c>
      <c r="D36" s="188" t="s">
        <v>20</v>
      </c>
      <c r="E36" s="188"/>
      <c r="F36" s="188"/>
      <c r="G36" s="188"/>
      <c r="H36" s="46"/>
      <c r="I36" s="23"/>
      <c r="J36" s="23"/>
      <c r="K36" s="12"/>
      <c r="L36" s="12"/>
      <c r="M36" s="188" t="s">
        <v>21</v>
      </c>
      <c r="N36" s="188"/>
      <c r="O36" s="23" t="s">
        <v>20</v>
      </c>
    </row>
    <row r="37" ht="28.5" customHeight="1"/>
  </sheetData>
  <sheetProtection/>
  <mergeCells count="44">
    <mergeCell ref="D35:G35"/>
    <mergeCell ref="M35:N35"/>
    <mergeCell ref="A36:B36"/>
    <mergeCell ref="D36:G36"/>
    <mergeCell ref="M36:N36"/>
    <mergeCell ref="A30:C30"/>
    <mergeCell ref="D33:G33"/>
    <mergeCell ref="K33:L33"/>
    <mergeCell ref="A29:C29"/>
    <mergeCell ref="B27:C27"/>
    <mergeCell ref="A34:C34"/>
    <mergeCell ref="B23:C23"/>
    <mergeCell ref="B24:C24"/>
    <mergeCell ref="B21:C21"/>
    <mergeCell ref="B22:C22"/>
    <mergeCell ref="B28:C28"/>
    <mergeCell ref="B25:C25"/>
    <mergeCell ref="B26:C26"/>
    <mergeCell ref="B15:C15"/>
    <mergeCell ref="B16:C16"/>
    <mergeCell ref="B13:C13"/>
    <mergeCell ref="B14:C14"/>
    <mergeCell ref="B19:C19"/>
    <mergeCell ref="B20:C20"/>
    <mergeCell ref="B17:C17"/>
    <mergeCell ref="B18:C18"/>
    <mergeCell ref="N11:N12"/>
    <mergeCell ref="O11:O12"/>
    <mergeCell ref="H9:K9"/>
    <mergeCell ref="A11:A12"/>
    <mergeCell ref="B11:C12"/>
    <mergeCell ref="D11:D12"/>
    <mergeCell ref="E11:K11"/>
    <mergeCell ref="L11:L12"/>
    <mergeCell ref="M11:M12"/>
    <mergeCell ref="C9:F9"/>
    <mergeCell ref="E7:F7"/>
    <mergeCell ref="H7:I7"/>
    <mergeCell ref="A8:B8"/>
    <mergeCell ref="A6:O6"/>
    <mergeCell ref="A2:O2"/>
    <mergeCell ref="A3:O3"/>
    <mergeCell ref="A4:I4"/>
    <mergeCell ref="A5:H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6"/>
  <sheetViews>
    <sheetView view="pageLayout" zoomScaleSheetLayoutView="100" workbookViewId="0" topLeftCell="A14">
      <selection activeCell="J13" sqref="J13:J28"/>
    </sheetView>
  </sheetViews>
  <sheetFormatPr defaultColWidth="9.140625" defaultRowHeight="12.75"/>
  <cols>
    <col min="1" max="2" width="4.57421875" style="1" customWidth="1"/>
    <col min="3" max="3" width="41.7109375" style="1" customWidth="1"/>
    <col min="4" max="4" width="14.28125" style="1" customWidth="1"/>
    <col min="5" max="6" width="4.7109375" style="1" hidden="1" customWidth="1"/>
    <col min="7" max="7" width="9.57421875" style="1" customWidth="1"/>
    <col min="8" max="8" width="4.7109375" style="1" hidden="1" customWidth="1"/>
    <col min="9" max="9" width="4.28125" style="1" hidden="1" customWidth="1"/>
    <col min="10" max="10" width="9.57421875" style="1" customWidth="1"/>
    <col min="11" max="11" width="10.140625" style="1" customWidth="1"/>
    <col min="12" max="12" width="10.8515625" style="1" customWidth="1"/>
    <col min="13" max="13" width="11.421875" style="1" customWidth="1"/>
    <col min="14" max="14" width="10.57421875" style="1" customWidth="1"/>
    <col min="15" max="15" width="16.00390625" style="1" customWidth="1"/>
  </cols>
  <sheetData>
    <row r="1" spans="1:15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94" t="str">
        <f>M!C6</f>
        <v>12-шакл</v>
      </c>
    </row>
    <row r="2" spans="1:15" ht="15.75" customHeight="1">
      <c r="A2" s="194" t="s">
        <v>126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ht="15.75" customHeight="1">
      <c r="A3" s="194" t="s">
        <v>127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5.75" customHeight="1">
      <c r="A4" s="195" t="s">
        <v>37</v>
      </c>
      <c r="B4" s="195"/>
      <c r="C4" s="195"/>
      <c r="D4" s="195"/>
      <c r="E4" s="195"/>
      <c r="F4" s="195"/>
      <c r="G4" s="195"/>
      <c r="H4" s="195"/>
      <c r="I4" s="195"/>
      <c r="J4" s="13" t="s">
        <v>22</v>
      </c>
      <c r="K4" s="26">
        <f>M!C1</f>
        <v>0</v>
      </c>
      <c r="L4" s="26"/>
      <c r="M4" s="14"/>
      <c r="N4" s="14"/>
      <c r="O4" s="14"/>
    </row>
    <row r="5" spans="1:15" ht="15.75" customHeight="1">
      <c r="A5" s="195" t="str">
        <f>M!C20</f>
        <v>2017-2018 ўқув йили  </v>
      </c>
      <c r="B5" s="195"/>
      <c r="C5" s="195"/>
      <c r="D5" s="195"/>
      <c r="E5" s="195"/>
      <c r="F5" s="195"/>
      <c r="G5" s="195"/>
      <c r="H5" s="195"/>
      <c r="I5" s="44"/>
      <c r="J5" s="44" t="str">
        <f>M!C2</f>
        <v>Баҳорги</v>
      </c>
      <c r="K5" s="43" t="s">
        <v>24</v>
      </c>
      <c r="N5" s="43"/>
      <c r="O5" s="43"/>
    </row>
    <row r="6" spans="1:15" ht="15.75" customHeight="1">
      <c r="A6" s="194" t="str">
        <f>M!B20</f>
        <v>Сув хўжалигини ташкил этиш ва бошқариш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</row>
    <row r="7" spans="1:15" ht="15.75" customHeight="1">
      <c r="A7" s="13"/>
      <c r="B7" s="13"/>
      <c r="C7" s="49">
        <f>M!C3</f>
        <v>2</v>
      </c>
      <c r="D7" s="48" t="s">
        <v>6</v>
      </c>
      <c r="E7" s="196"/>
      <c r="F7" s="196"/>
      <c r="G7" s="25">
        <f>M!C4</f>
        <v>209</v>
      </c>
      <c r="H7" s="196"/>
      <c r="I7" s="196"/>
      <c r="J7" s="48" t="s">
        <v>23</v>
      </c>
      <c r="K7" s="25">
        <f>M!C5</f>
        <v>4</v>
      </c>
      <c r="L7" s="15" t="s">
        <v>7</v>
      </c>
      <c r="M7" s="15"/>
      <c r="N7" s="15"/>
      <c r="O7" s="15"/>
    </row>
    <row r="8" spans="1:15" ht="19.5" customHeight="1">
      <c r="A8" s="197" t="s">
        <v>38</v>
      </c>
      <c r="B8" s="197"/>
      <c r="C8" s="45" t="str">
        <f>M!B15</f>
        <v>М ва КГ</v>
      </c>
      <c r="D8" s="40" t="s">
        <v>48</v>
      </c>
      <c r="E8" s="40"/>
      <c r="F8" s="40"/>
      <c r="G8" s="55" t="str">
        <f>'ЖН-ОН-1'!AF5</f>
        <v>Алимов Б</v>
      </c>
      <c r="H8" s="55"/>
      <c r="I8" s="57"/>
      <c r="J8" s="57"/>
      <c r="K8" s="54"/>
      <c r="L8" s="33" t="s">
        <v>47</v>
      </c>
      <c r="M8" s="33"/>
      <c r="N8" s="53" t="str">
        <f>'ЖН-ОН-1'!AF6</f>
        <v>Косимов Ф</v>
      </c>
      <c r="O8" s="56"/>
    </row>
    <row r="9" spans="1:15" ht="18.75" customHeight="1">
      <c r="A9" s="16" t="s">
        <v>25</v>
      </c>
      <c r="B9" s="16"/>
      <c r="C9" s="202" t="s">
        <v>26</v>
      </c>
      <c r="D9" s="202"/>
      <c r="E9" s="202"/>
      <c r="F9" s="202"/>
      <c r="G9" s="27">
        <f>M!C15</f>
        <v>131</v>
      </c>
      <c r="H9" s="204" t="s">
        <v>42</v>
      </c>
      <c r="I9" s="204"/>
      <c r="J9" s="204"/>
      <c r="K9" s="204"/>
      <c r="L9" s="27">
        <f>M!E15</f>
        <v>20</v>
      </c>
      <c r="M9" s="205" t="str">
        <f>M!F16</f>
        <v>июнь 2018 й.</v>
      </c>
      <c r="N9" s="205"/>
      <c r="O9" s="35"/>
    </row>
    <row r="10" spans="1:15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27" customHeight="1" thickBot="1">
      <c r="A11" s="198" t="s">
        <v>0</v>
      </c>
      <c r="B11" s="199" t="s">
        <v>39</v>
      </c>
      <c r="C11" s="199"/>
      <c r="D11" s="200" t="s">
        <v>8</v>
      </c>
      <c r="E11" s="199" t="s">
        <v>9</v>
      </c>
      <c r="F11" s="199"/>
      <c r="G11" s="199"/>
      <c r="H11" s="199"/>
      <c r="I11" s="199"/>
      <c r="J11" s="199"/>
      <c r="K11" s="199"/>
      <c r="L11" s="201" t="s">
        <v>10</v>
      </c>
      <c r="M11" s="201" t="s">
        <v>11</v>
      </c>
      <c r="N11" s="201" t="s">
        <v>12</v>
      </c>
      <c r="O11" s="199" t="s">
        <v>13</v>
      </c>
    </row>
    <row r="12" spans="1:15" ht="71.25" customHeight="1" thickBot="1">
      <c r="A12" s="198"/>
      <c r="B12" s="199"/>
      <c r="C12" s="199"/>
      <c r="D12" s="200"/>
      <c r="E12" s="76" t="s">
        <v>2</v>
      </c>
      <c r="F12" s="76" t="s">
        <v>3</v>
      </c>
      <c r="G12" s="76" t="s">
        <v>62</v>
      </c>
      <c r="H12" s="76" t="s">
        <v>33</v>
      </c>
      <c r="I12" s="76" t="s">
        <v>34</v>
      </c>
      <c r="J12" s="76" t="s">
        <v>74</v>
      </c>
      <c r="K12" s="76" t="s">
        <v>58</v>
      </c>
      <c r="L12" s="201"/>
      <c r="M12" s="201"/>
      <c r="N12" s="201"/>
      <c r="O12" s="199"/>
    </row>
    <row r="13" spans="1:15" s="2" customFormat="1" ht="27.75" customHeight="1" thickBot="1">
      <c r="A13" s="77">
        <v>1</v>
      </c>
      <c r="B13" s="206" t="str">
        <f>'ЖН-ОН-1'!B8</f>
        <v>Абдуллаева Мадина Ботир қизи</v>
      </c>
      <c r="C13" s="206"/>
      <c r="D13" s="78" t="str">
        <f>'ЖН-ОН-1'!C8</f>
        <v>С-16-322</v>
      </c>
      <c r="E13" s="91">
        <f>'ЖН-ОН-1'!AF8+'ЖН-ОН-1'!AG8</f>
        <v>11</v>
      </c>
      <c r="F13" s="91">
        <f>'ЖН-ОН-1'!AH8+'ЖН-ОН-1'!AI8</f>
        <v>10</v>
      </c>
      <c r="G13" s="91">
        <f>+'ЖН-ОН-1'!AF8+'ЖН-ОН-1'!AG8+'ЖН-ОН-1'!AH8+'ЖН-ОН-1'!AI8</f>
        <v>21</v>
      </c>
      <c r="H13" s="91">
        <f>'ЖН-ОН-2'!AF10+'ЖН-ОН-2'!AG10</f>
        <v>0</v>
      </c>
      <c r="I13" s="91">
        <f>'ЖН-ОН-2'!AH10+'ЖН-ОН-2'!AI10</f>
        <v>0</v>
      </c>
      <c r="J13" s="91">
        <f>+'ЖН-ОН-2'!AF8+'ЖН-ОН-2'!AG8+'ЖН-ОН-2'!AH8+'ЖН-ОН-2'!AI8</f>
        <v>0</v>
      </c>
      <c r="K13" s="91">
        <f>G13+J13</f>
        <v>21</v>
      </c>
      <c r="L13" s="80" t="str">
        <f aca="true" t="shared" si="0" ref="L13:L28">IF(OR(K13&lt;39),"-","")</f>
        <v>-</v>
      </c>
      <c r="M13" s="80">
        <f>IF(L13="-",K13,"")</f>
        <v>21</v>
      </c>
      <c r="N13" s="80" t="str">
        <f>IF(L13="-","-","")</f>
        <v>-</v>
      </c>
      <c r="O13" s="80"/>
    </row>
    <row r="14" spans="1:15" s="2" customFormat="1" ht="27.75" customHeight="1" thickBot="1">
      <c r="A14" s="77">
        <v>2</v>
      </c>
      <c r="B14" s="206" t="str">
        <f>'ЖН-ОН-1'!B9</f>
        <v>Абдураззақов Дониёр Ортиқалиевич</v>
      </c>
      <c r="C14" s="206"/>
      <c r="D14" s="78" t="str">
        <f>'ЖН-ОН-1'!C9</f>
        <v>G-16-388</v>
      </c>
      <c r="E14" s="91">
        <f>'ЖН-ОН-1'!AF9+'ЖН-ОН-1'!AG9</f>
        <v>12</v>
      </c>
      <c r="F14" s="91">
        <f>'ЖН-ОН-1'!AH9+'ЖН-ОН-1'!AI9</f>
        <v>10</v>
      </c>
      <c r="G14" s="91">
        <f>+'ЖН-ОН-1'!AF9+'ЖН-ОН-1'!AG9+'ЖН-ОН-1'!AH9+'ЖН-ОН-1'!AI9</f>
        <v>22</v>
      </c>
      <c r="H14" s="91">
        <f>'ЖН-ОН-2'!AF11+'ЖН-ОН-2'!AG11</f>
        <v>0</v>
      </c>
      <c r="I14" s="91">
        <f>'ЖН-ОН-2'!AH11+'ЖН-ОН-2'!AI11</f>
        <v>0</v>
      </c>
      <c r="J14" s="91">
        <f>+'ЖН-ОН-2'!AF9+'ЖН-ОН-2'!AG9+'ЖН-ОН-2'!AH9+'ЖН-ОН-2'!AI9</f>
        <v>0</v>
      </c>
      <c r="K14" s="91">
        <f aca="true" t="shared" si="1" ref="K14:K28">G14+J14</f>
        <v>22</v>
      </c>
      <c r="L14" s="80" t="str">
        <f t="shared" si="0"/>
        <v>-</v>
      </c>
      <c r="M14" s="80">
        <f aca="true" t="shared" si="2" ref="M14:M28">IF(L14="-",K14,"")</f>
        <v>22</v>
      </c>
      <c r="N14" s="80" t="str">
        <f aca="true" t="shared" si="3" ref="N14:N28">IF(L14="-","-","")</f>
        <v>-</v>
      </c>
      <c r="O14" s="80"/>
    </row>
    <row r="15" spans="1:15" s="2" customFormat="1" ht="27.75" customHeight="1" thickBot="1">
      <c r="A15" s="77">
        <v>3</v>
      </c>
      <c r="B15" s="206" t="str">
        <f>'ЖН-ОН-1'!B10</f>
        <v>Алматова Умида Зоир қизи</v>
      </c>
      <c r="C15" s="206"/>
      <c r="D15" s="78" t="str">
        <f>'ЖН-ОН-1'!C10</f>
        <v>С-16-387</v>
      </c>
      <c r="E15" s="91">
        <f>'ЖН-ОН-1'!AF10+'ЖН-ОН-1'!AG10</f>
        <v>13</v>
      </c>
      <c r="F15" s="91">
        <f>'ЖН-ОН-1'!AH10+'ЖН-ОН-1'!AI10</f>
        <v>10</v>
      </c>
      <c r="G15" s="91">
        <f>+'ЖН-ОН-1'!AF10+'ЖН-ОН-1'!AG10+'ЖН-ОН-1'!AH10+'ЖН-ОН-1'!AI10</f>
        <v>23</v>
      </c>
      <c r="H15" s="91">
        <f>'ЖН-ОН-2'!AF12+'ЖН-ОН-2'!AG12</f>
        <v>0</v>
      </c>
      <c r="I15" s="91">
        <f>'ЖН-ОН-2'!AH12+'ЖН-ОН-2'!AI12</f>
        <v>0</v>
      </c>
      <c r="J15" s="91">
        <f>+'ЖН-ОН-2'!AF10+'ЖН-ОН-2'!AG10+'ЖН-ОН-2'!AH10+'ЖН-ОН-2'!AI10</f>
        <v>0</v>
      </c>
      <c r="K15" s="91">
        <f t="shared" si="1"/>
        <v>23</v>
      </c>
      <c r="L15" s="80" t="str">
        <f t="shared" si="0"/>
        <v>-</v>
      </c>
      <c r="M15" s="80">
        <f t="shared" si="2"/>
        <v>23</v>
      </c>
      <c r="N15" s="80" t="str">
        <f t="shared" si="3"/>
        <v>-</v>
      </c>
      <c r="O15" s="80"/>
    </row>
    <row r="16" spans="1:15" s="2" customFormat="1" ht="27.75" customHeight="1" thickBot="1">
      <c r="A16" s="77">
        <v>4</v>
      </c>
      <c r="B16" s="206" t="str">
        <f>'ЖН-ОН-1'!B11</f>
        <v>Ахмеджанов Сарвар Шоалиевич</v>
      </c>
      <c r="C16" s="206"/>
      <c r="D16" s="78" t="str">
        <f>'ЖН-ОН-1'!C11</f>
        <v>С-16-201</v>
      </c>
      <c r="E16" s="91">
        <f>'ЖН-ОН-1'!AF11+'ЖН-ОН-1'!AG11</f>
        <v>14</v>
      </c>
      <c r="F16" s="91">
        <f>'ЖН-ОН-1'!AH11+'ЖН-ОН-1'!AI11</f>
        <v>10</v>
      </c>
      <c r="G16" s="91">
        <f>+'ЖН-ОН-1'!AF11+'ЖН-ОН-1'!AG11+'ЖН-ОН-1'!AH11+'ЖН-ОН-1'!AI11</f>
        <v>24</v>
      </c>
      <c r="H16" s="91">
        <f>'ЖН-ОН-2'!AF13+'ЖН-ОН-2'!AG13</f>
        <v>0</v>
      </c>
      <c r="I16" s="91">
        <f>'ЖН-ОН-2'!AH13+'ЖН-ОН-2'!AI13</f>
        <v>0</v>
      </c>
      <c r="J16" s="91">
        <f>+'ЖН-ОН-2'!AF11+'ЖН-ОН-2'!AG11+'ЖН-ОН-2'!AH11+'ЖН-ОН-2'!AI11</f>
        <v>0</v>
      </c>
      <c r="K16" s="91">
        <f t="shared" si="1"/>
        <v>24</v>
      </c>
      <c r="L16" s="80" t="str">
        <f t="shared" si="0"/>
        <v>-</v>
      </c>
      <c r="M16" s="80">
        <f t="shared" si="2"/>
        <v>24</v>
      </c>
      <c r="N16" s="80" t="str">
        <f t="shared" si="3"/>
        <v>-</v>
      </c>
      <c r="O16" s="80"/>
    </row>
    <row r="17" spans="1:15" s="2" customFormat="1" ht="27.75" customHeight="1" thickBot="1">
      <c r="A17" s="77">
        <v>5</v>
      </c>
      <c r="B17" s="206" t="str">
        <f>'ЖН-ОН-1'!B12</f>
        <v>Бараев Марат Асхатович</v>
      </c>
      <c r="C17" s="206"/>
      <c r="D17" s="78" t="str">
        <f>'ЖН-ОН-1'!C12</f>
        <v>G-16-161</v>
      </c>
      <c r="E17" s="91">
        <f>'ЖН-ОН-1'!AF12+'ЖН-ОН-1'!AG12</f>
        <v>12</v>
      </c>
      <c r="F17" s="91">
        <f>'ЖН-ОН-1'!AH12+'ЖН-ОН-1'!AI12</f>
        <v>10</v>
      </c>
      <c r="G17" s="91">
        <f>+'ЖН-ОН-1'!AF12+'ЖН-ОН-1'!AG12+'ЖН-ОН-1'!AH12+'ЖН-ОН-1'!AI12</f>
        <v>22</v>
      </c>
      <c r="H17" s="91">
        <f>'ЖН-ОН-2'!AF14+'ЖН-ОН-2'!AG14</f>
        <v>0</v>
      </c>
      <c r="I17" s="91">
        <f>'ЖН-ОН-2'!AH14+'ЖН-ОН-2'!AI14</f>
        <v>0</v>
      </c>
      <c r="J17" s="91">
        <f>+'ЖН-ОН-2'!AF12+'ЖН-ОН-2'!AG12+'ЖН-ОН-2'!AH12+'ЖН-ОН-2'!AI12</f>
        <v>0</v>
      </c>
      <c r="K17" s="91">
        <f t="shared" si="1"/>
        <v>22</v>
      </c>
      <c r="L17" s="80" t="str">
        <f t="shared" si="0"/>
        <v>-</v>
      </c>
      <c r="M17" s="80">
        <f t="shared" si="2"/>
        <v>22</v>
      </c>
      <c r="N17" s="80" t="str">
        <f t="shared" si="3"/>
        <v>-</v>
      </c>
      <c r="O17" s="80"/>
    </row>
    <row r="18" spans="1:15" s="2" customFormat="1" ht="27.75" customHeight="1" thickBot="1">
      <c r="A18" s="77">
        <v>6</v>
      </c>
      <c r="B18" s="206" t="str">
        <f>'ЖН-ОН-1'!B13</f>
        <v>Джалгасбаева Айман Нургази қизи</v>
      </c>
      <c r="C18" s="206"/>
      <c r="D18" s="78" t="str">
        <f>'ЖН-ОН-1'!C13</f>
        <v>С-16-449</v>
      </c>
      <c r="E18" s="91">
        <f>'ЖН-ОН-1'!AF13+'ЖН-ОН-1'!AG13</f>
        <v>14</v>
      </c>
      <c r="F18" s="91">
        <f>'ЖН-ОН-1'!AH13+'ЖН-ОН-1'!AI13</f>
        <v>10</v>
      </c>
      <c r="G18" s="91">
        <f>+'ЖН-ОН-1'!AF13+'ЖН-ОН-1'!AG13+'ЖН-ОН-1'!AH13+'ЖН-ОН-1'!AI13</f>
        <v>24</v>
      </c>
      <c r="H18" s="91">
        <f>'ЖН-ОН-2'!AF15+'ЖН-ОН-2'!AG15</f>
        <v>0</v>
      </c>
      <c r="I18" s="91">
        <f>'ЖН-ОН-2'!AH15+'ЖН-ОН-2'!AI15</f>
        <v>0</v>
      </c>
      <c r="J18" s="91">
        <f>+'ЖН-ОН-2'!AF13+'ЖН-ОН-2'!AG13+'ЖН-ОН-2'!AH13+'ЖН-ОН-2'!AI13</f>
        <v>0</v>
      </c>
      <c r="K18" s="91">
        <f t="shared" si="1"/>
        <v>24</v>
      </c>
      <c r="L18" s="80" t="str">
        <f t="shared" si="0"/>
        <v>-</v>
      </c>
      <c r="M18" s="80">
        <f t="shared" si="2"/>
        <v>24</v>
      </c>
      <c r="N18" s="80" t="str">
        <f t="shared" si="3"/>
        <v>-</v>
      </c>
      <c r="O18" s="80"/>
    </row>
    <row r="19" spans="1:15" s="2" customFormat="1" ht="27.75" customHeight="1" thickBot="1">
      <c r="A19" s="77">
        <v>7</v>
      </c>
      <c r="B19" s="206" t="str">
        <f>'ЖН-ОН-1'!B14</f>
        <v>Джурабаев Улуғбек Бахромжон ўғли</v>
      </c>
      <c r="C19" s="206"/>
      <c r="D19" s="78" t="str">
        <f>'ЖН-ОН-1'!C14</f>
        <v>С-16-320</v>
      </c>
      <c r="E19" s="91">
        <f>'ЖН-ОН-1'!AF14+'ЖН-ОН-1'!AG14</f>
        <v>14</v>
      </c>
      <c r="F19" s="91">
        <f>'ЖН-ОН-1'!AH14+'ЖН-ОН-1'!AI14</f>
        <v>10</v>
      </c>
      <c r="G19" s="91">
        <f>+'ЖН-ОН-1'!AF14+'ЖН-ОН-1'!AG14+'ЖН-ОН-1'!AH14+'ЖН-ОН-1'!AI14</f>
        <v>24</v>
      </c>
      <c r="H19" s="91">
        <f>'ЖН-ОН-2'!AF16+'ЖН-ОН-2'!AG16</f>
        <v>0</v>
      </c>
      <c r="I19" s="91">
        <f>'ЖН-ОН-2'!AH16+'ЖН-ОН-2'!AI16</f>
        <v>0</v>
      </c>
      <c r="J19" s="91">
        <f>+'ЖН-ОН-2'!AF14+'ЖН-ОН-2'!AG14+'ЖН-ОН-2'!AH14+'ЖН-ОН-2'!AI14</f>
        <v>0</v>
      </c>
      <c r="K19" s="91">
        <f t="shared" si="1"/>
        <v>24</v>
      </c>
      <c r="L19" s="80" t="str">
        <f t="shared" si="0"/>
        <v>-</v>
      </c>
      <c r="M19" s="80">
        <f t="shared" si="2"/>
        <v>24</v>
      </c>
      <c r="N19" s="80" t="str">
        <f t="shared" si="3"/>
        <v>-</v>
      </c>
      <c r="O19" s="80"/>
    </row>
    <row r="20" spans="1:15" s="2" customFormat="1" ht="27.75" customHeight="1" thickBot="1">
      <c r="A20" s="77">
        <v>8</v>
      </c>
      <c r="B20" s="206" t="str">
        <f>'ЖН-ОН-1'!B15</f>
        <v>Курбанов Искандер Маратович</v>
      </c>
      <c r="C20" s="206"/>
      <c r="D20" s="78" t="str">
        <f>'ЖН-ОН-1'!C15</f>
        <v>С-16-324</v>
      </c>
      <c r="E20" s="91">
        <f>'ЖН-ОН-1'!AF15+'ЖН-ОН-1'!AG15</f>
        <v>10</v>
      </c>
      <c r="F20" s="91">
        <f>'ЖН-ОН-1'!AH15+'ЖН-ОН-1'!AI15</f>
        <v>10</v>
      </c>
      <c r="G20" s="91">
        <f>+'ЖН-ОН-1'!AF15+'ЖН-ОН-1'!AG15+'ЖН-ОН-1'!AH15+'ЖН-ОН-1'!AI15</f>
        <v>20</v>
      </c>
      <c r="H20" s="91">
        <f>'ЖН-ОН-2'!AF17+'ЖН-ОН-2'!AG17</f>
        <v>0</v>
      </c>
      <c r="I20" s="91">
        <f>'ЖН-ОН-2'!AH17+'ЖН-ОН-2'!AI17</f>
        <v>0</v>
      </c>
      <c r="J20" s="91">
        <f>+'ЖН-ОН-2'!AF15+'ЖН-ОН-2'!AG15+'ЖН-ОН-2'!AH15+'ЖН-ОН-2'!AI15</f>
        <v>0</v>
      </c>
      <c r="K20" s="91">
        <f t="shared" si="1"/>
        <v>20</v>
      </c>
      <c r="L20" s="80" t="str">
        <f t="shared" si="0"/>
        <v>-</v>
      </c>
      <c r="M20" s="80">
        <f t="shared" si="2"/>
        <v>20</v>
      </c>
      <c r="N20" s="80" t="str">
        <f t="shared" si="3"/>
        <v>-</v>
      </c>
      <c r="O20" s="80"/>
    </row>
    <row r="21" spans="1:15" s="2" customFormat="1" ht="27.75" customHeight="1" thickBot="1">
      <c r="A21" s="77">
        <v>9</v>
      </c>
      <c r="B21" s="206" t="str">
        <f>'ЖН-ОН-1'!B16</f>
        <v>Мажидова Мафтуна Фарход қизи</v>
      </c>
      <c r="C21" s="206"/>
      <c r="D21" s="78" t="str">
        <f>'ЖН-ОН-1'!C16</f>
        <v>G-16-112</v>
      </c>
      <c r="E21" s="91">
        <f>'ЖН-ОН-1'!AF16+'ЖН-ОН-1'!AG16</f>
        <v>13</v>
      </c>
      <c r="F21" s="91">
        <f>'ЖН-ОН-1'!AH16+'ЖН-ОН-1'!AI16</f>
        <v>10</v>
      </c>
      <c r="G21" s="91">
        <f>+'ЖН-ОН-1'!AF16+'ЖН-ОН-1'!AG16+'ЖН-ОН-1'!AH16+'ЖН-ОН-1'!AI16</f>
        <v>23</v>
      </c>
      <c r="H21" s="91">
        <f>'ЖН-ОН-2'!AF18+'ЖН-ОН-2'!AG18</f>
        <v>0</v>
      </c>
      <c r="I21" s="91">
        <f>'ЖН-ОН-2'!AH18+'ЖН-ОН-2'!AI18</f>
        <v>0</v>
      </c>
      <c r="J21" s="91">
        <f>+'ЖН-ОН-2'!AF16+'ЖН-ОН-2'!AG16+'ЖН-ОН-2'!AH16+'ЖН-ОН-2'!AI16</f>
        <v>0</v>
      </c>
      <c r="K21" s="91">
        <f t="shared" si="1"/>
        <v>23</v>
      </c>
      <c r="L21" s="80" t="str">
        <f t="shared" si="0"/>
        <v>-</v>
      </c>
      <c r="M21" s="80">
        <f t="shared" si="2"/>
        <v>23</v>
      </c>
      <c r="N21" s="80" t="str">
        <f t="shared" si="3"/>
        <v>-</v>
      </c>
      <c r="O21" s="80"/>
    </row>
    <row r="22" spans="1:15" s="2" customFormat="1" ht="27.75" customHeight="1" thickBot="1">
      <c r="A22" s="77">
        <v>10</v>
      </c>
      <c r="B22" s="206" t="str">
        <f>'ЖН-ОН-1'!B17</f>
        <v>Ниязов Хусан Тахиржанович</v>
      </c>
      <c r="C22" s="206"/>
      <c r="D22" s="78" t="str">
        <f>'ЖН-ОН-1'!C17</f>
        <v>G-16-323</v>
      </c>
      <c r="E22" s="91">
        <f>'ЖН-ОН-1'!AF17+'ЖН-ОН-1'!AG17</f>
        <v>15</v>
      </c>
      <c r="F22" s="91">
        <f>'ЖН-ОН-1'!AH17+'ЖН-ОН-1'!AI17</f>
        <v>10</v>
      </c>
      <c r="G22" s="91">
        <f>+'ЖН-ОН-1'!AF17+'ЖН-ОН-1'!AG17+'ЖН-ОН-1'!AH17+'ЖН-ОН-1'!AI17</f>
        <v>25</v>
      </c>
      <c r="H22" s="91">
        <f>'ЖН-ОН-2'!AF19+'ЖН-ОН-2'!AG19</f>
        <v>0</v>
      </c>
      <c r="I22" s="91">
        <f>'ЖН-ОН-2'!AH19+'ЖН-ОН-2'!AI19</f>
        <v>0</v>
      </c>
      <c r="J22" s="91">
        <f>+'ЖН-ОН-2'!AF17+'ЖН-ОН-2'!AG17+'ЖН-ОН-2'!AH17+'ЖН-ОН-2'!AI17</f>
        <v>0</v>
      </c>
      <c r="K22" s="91">
        <f t="shared" si="1"/>
        <v>25</v>
      </c>
      <c r="L22" s="80" t="str">
        <f t="shared" si="0"/>
        <v>-</v>
      </c>
      <c r="M22" s="80">
        <f t="shared" si="2"/>
        <v>25</v>
      </c>
      <c r="N22" s="80" t="str">
        <f t="shared" si="3"/>
        <v>-</v>
      </c>
      <c r="O22" s="80"/>
    </row>
    <row r="23" spans="1:15" s="2" customFormat="1" ht="27.75" customHeight="1" thickBot="1">
      <c r="A23" s="77">
        <v>11</v>
      </c>
      <c r="B23" s="206" t="str">
        <f>'ЖН-ОН-1'!B18</f>
        <v>Мирагзамова Дилором Ахат қизи</v>
      </c>
      <c r="C23" s="206"/>
      <c r="D23" s="78" t="str">
        <f>'ЖН-ОН-1'!C18</f>
        <v>С-16-386</v>
      </c>
      <c r="E23" s="91">
        <f>'ЖН-ОН-1'!AF18+'ЖН-ОН-1'!AG18</f>
        <v>10</v>
      </c>
      <c r="F23" s="91">
        <f>'ЖН-ОН-1'!AH18+'ЖН-ОН-1'!AI18</f>
        <v>10</v>
      </c>
      <c r="G23" s="91">
        <f>+'ЖН-ОН-1'!AF18+'ЖН-ОН-1'!AG18+'ЖН-ОН-1'!AH18+'ЖН-ОН-1'!AI18</f>
        <v>20</v>
      </c>
      <c r="H23" s="91">
        <f>'ЖН-ОН-2'!AF20+'ЖН-ОН-2'!AG20</f>
        <v>0</v>
      </c>
      <c r="I23" s="91">
        <f>'ЖН-ОН-2'!AH20+'ЖН-ОН-2'!AI20</f>
        <v>0</v>
      </c>
      <c r="J23" s="91">
        <f>+'ЖН-ОН-2'!AF18+'ЖН-ОН-2'!AG18+'ЖН-ОН-2'!AH18+'ЖН-ОН-2'!AI18</f>
        <v>0</v>
      </c>
      <c r="K23" s="91">
        <f t="shared" si="1"/>
        <v>20</v>
      </c>
      <c r="L23" s="80" t="str">
        <f t="shared" si="0"/>
        <v>-</v>
      </c>
      <c r="M23" s="80">
        <f t="shared" si="2"/>
        <v>20</v>
      </c>
      <c r="N23" s="80" t="str">
        <f t="shared" si="3"/>
        <v>-</v>
      </c>
      <c r="O23" s="80"/>
    </row>
    <row r="24" spans="1:15" s="2" customFormat="1" ht="27.75" customHeight="1" thickBot="1">
      <c r="A24" s="77">
        <v>12</v>
      </c>
      <c r="B24" s="206" t="str">
        <f>'ЖН-ОН-1'!B19</f>
        <v>Омилхонов Шахзодхон Жамолхон ўғли</v>
      </c>
      <c r="C24" s="206"/>
      <c r="D24" s="78" t="str">
        <f>'ЖН-ОН-1'!C19</f>
        <v>С-16-200</v>
      </c>
      <c r="E24" s="91">
        <f>'ЖН-ОН-1'!AF19+'ЖН-ОН-1'!AG19</f>
        <v>12</v>
      </c>
      <c r="F24" s="91">
        <f>'ЖН-ОН-1'!AH19+'ЖН-ОН-1'!AI19</f>
        <v>10</v>
      </c>
      <c r="G24" s="91">
        <f>+'ЖН-ОН-1'!AF19+'ЖН-ОН-1'!AG19+'ЖН-ОН-1'!AH19+'ЖН-ОН-1'!AI19</f>
        <v>22</v>
      </c>
      <c r="H24" s="91">
        <f>'ЖН-ОН-2'!AF21+'ЖН-ОН-2'!AG21</f>
        <v>0</v>
      </c>
      <c r="I24" s="91">
        <f>'ЖН-ОН-2'!AH21+'ЖН-ОН-2'!AI21</f>
        <v>0</v>
      </c>
      <c r="J24" s="91">
        <f>+'ЖН-ОН-2'!AF19+'ЖН-ОН-2'!AG19+'ЖН-ОН-2'!AH19+'ЖН-ОН-2'!AI19</f>
        <v>0</v>
      </c>
      <c r="K24" s="91">
        <f t="shared" si="1"/>
        <v>22</v>
      </c>
      <c r="L24" s="80" t="str">
        <f t="shared" si="0"/>
        <v>-</v>
      </c>
      <c r="M24" s="80">
        <f t="shared" si="2"/>
        <v>22</v>
      </c>
      <c r="N24" s="80" t="str">
        <f t="shared" si="3"/>
        <v>-</v>
      </c>
      <c r="O24" s="80"/>
    </row>
    <row r="25" spans="1:15" s="2" customFormat="1" ht="27.75" customHeight="1" thickBot="1">
      <c r="A25" s="77">
        <v>13</v>
      </c>
      <c r="B25" s="206" t="str">
        <f>'ЖН-ОН-1'!B20</f>
        <v>Сайфуллаева Шахзода Шухрат қизи</v>
      </c>
      <c r="C25" s="206"/>
      <c r="D25" s="78" t="str">
        <f>'ЖН-ОН-1'!C20</f>
        <v>G-16-321</v>
      </c>
      <c r="E25" s="91">
        <f>'ЖН-ОН-1'!AF20+'ЖН-ОН-1'!AG20</f>
        <v>14</v>
      </c>
      <c r="F25" s="91">
        <f>'ЖН-ОН-1'!AH20+'ЖН-ОН-1'!AI20</f>
        <v>10</v>
      </c>
      <c r="G25" s="91">
        <f>+'ЖН-ОН-1'!AF20+'ЖН-ОН-1'!AG20+'ЖН-ОН-1'!AH20+'ЖН-ОН-1'!AI20</f>
        <v>24</v>
      </c>
      <c r="H25" s="91">
        <f>'ЖН-ОН-2'!AF22+'ЖН-ОН-2'!AG22</f>
        <v>0</v>
      </c>
      <c r="I25" s="91">
        <f>'ЖН-ОН-2'!AH22+'ЖН-ОН-2'!AI22</f>
        <v>0</v>
      </c>
      <c r="J25" s="91">
        <f>+'ЖН-ОН-2'!AF20+'ЖН-ОН-2'!AG20+'ЖН-ОН-2'!AH20+'ЖН-ОН-2'!AI20</f>
        <v>0</v>
      </c>
      <c r="K25" s="91">
        <f t="shared" si="1"/>
        <v>24</v>
      </c>
      <c r="L25" s="80" t="str">
        <f t="shared" si="0"/>
        <v>-</v>
      </c>
      <c r="M25" s="80">
        <f t="shared" si="2"/>
        <v>24</v>
      </c>
      <c r="N25" s="80" t="str">
        <f t="shared" si="3"/>
        <v>-</v>
      </c>
      <c r="O25" s="80"/>
    </row>
    <row r="26" spans="1:15" s="2" customFormat="1" ht="27.75" customHeight="1" thickBot="1">
      <c r="A26" s="77">
        <v>14</v>
      </c>
      <c r="B26" s="206" t="str">
        <f>'ЖН-ОН-1'!B21</f>
        <v>Турдалиев Шерзоджон Шавкатжон ўғли</v>
      </c>
      <c r="C26" s="206"/>
      <c r="D26" s="78" t="str">
        <f>'ЖН-ОН-1'!C21</f>
        <v>С-16-162</v>
      </c>
      <c r="E26" s="91">
        <f>'ЖН-ОН-1'!AF21+'ЖН-ОН-1'!AG21</f>
        <v>10</v>
      </c>
      <c r="F26" s="91">
        <f>'ЖН-ОН-1'!AH21+'ЖН-ОН-1'!AI21</f>
        <v>10</v>
      </c>
      <c r="G26" s="91">
        <f>+'ЖН-ОН-1'!AF21+'ЖН-ОН-1'!AG21+'ЖН-ОН-1'!AH21+'ЖН-ОН-1'!AI21</f>
        <v>20</v>
      </c>
      <c r="H26" s="91">
        <f>'ЖН-ОН-2'!AF23+'ЖН-ОН-2'!AG23</f>
        <v>0</v>
      </c>
      <c r="I26" s="91">
        <f>'ЖН-ОН-2'!AH23+'ЖН-ОН-2'!AI23</f>
        <v>0</v>
      </c>
      <c r="J26" s="91">
        <f>+'ЖН-ОН-2'!AF21+'ЖН-ОН-2'!AG21+'ЖН-ОН-2'!AH21+'ЖН-ОН-2'!AI21</f>
        <v>0</v>
      </c>
      <c r="K26" s="91">
        <f t="shared" si="1"/>
        <v>20</v>
      </c>
      <c r="L26" s="80" t="str">
        <f t="shared" si="0"/>
        <v>-</v>
      </c>
      <c r="M26" s="80">
        <f t="shared" si="2"/>
        <v>20</v>
      </c>
      <c r="N26" s="80" t="str">
        <f t="shared" si="3"/>
        <v>-</v>
      </c>
      <c r="O26" s="80"/>
    </row>
    <row r="27" spans="1:15" s="2" customFormat="1" ht="27.75" customHeight="1" thickBot="1">
      <c r="A27" s="77">
        <v>15</v>
      </c>
      <c r="B27" s="206" t="str">
        <f>'ЖН-ОН-1'!B22</f>
        <v>Халфина Руфина Рустам қизи</v>
      </c>
      <c r="C27" s="206"/>
      <c r="D27" s="78" t="str">
        <f>'ЖН-ОН-1'!C22</f>
        <v>С16-436</v>
      </c>
      <c r="E27" s="91">
        <f>'ЖН-ОН-1'!AF22+'ЖН-ОН-1'!AG22</f>
        <v>11</v>
      </c>
      <c r="F27" s="91">
        <f>'ЖН-ОН-1'!AH22+'ЖН-ОН-1'!AI22</f>
        <v>10</v>
      </c>
      <c r="G27" s="91">
        <f>+'ЖН-ОН-1'!AF22+'ЖН-ОН-1'!AG22+'ЖН-ОН-1'!AH22+'ЖН-ОН-1'!AI22</f>
        <v>21</v>
      </c>
      <c r="H27" s="91" t="e">
        <f>'ЖН-ОН-2'!#REF!+'ЖН-ОН-2'!#REF!</f>
        <v>#REF!</v>
      </c>
      <c r="I27" s="91" t="e">
        <f>'ЖН-ОН-2'!#REF!+'ЖН-ОН-2'!#REF!</f>
        <v>#REF!</v>
      </c>
      <c r="J27" s="91">
        <f>+'ЖН-ОН-2'!AF22+'ЖН-ОН-2'!AG22+'ЖН-ОН-2'!AH22+'ЖН-ОН-2'!AI22</f>
        <v>0</v>
      </c>
      <c r="K27" s="91">
        <f t="shared" si="1"/>
        <v>21</v>
      </c>
      <c r="L27" s="80" t="str">
        <f t="shared" si="0"/>
        <v>-</v>
      </c>
      <c r="M27" s="80">
        <f t="shared" si="2"/>
        <v>21</v>
      </c>
      <c r="N27" s="80" t="str">
        <f t="shared" si="3"/>
        <v>-</v>
      </c>
      <c r="O27" s="80"/>
    </row>
    <row r="28" spans="1:15" s="2" customFormat="1" ht="27.75" customHeight="1" thickBot="1">
      <c r="A28" s="77">
        <v>16</v>
      </c>
      <c r="B28" s="206" t="str">
        <f>'ЖН-ОН-1'!B23</f>
        <v>Цой Виктор Вадимович</v>
      </c>
      <c r="C28" s="206"/>
      <c r="D28" s="78" t="str">
        <f>'ЖН-ОН-1'!C23</f>
        <v>С-16-199</v>
      </c>
      <c r="E28" s="91">
        <f>'ЖН-ОН-1'!AF23+'ЖН-ОН-1'!AG23</f>
        <v>12</v>
      </c>
      <c r="F28" s="91">
        <f>'ЖН-ОН-1'!AH23+'ЖН-ОН-1'!AI23</f>
        <v>10</v>
      </c>
      <c r="G28" s="91">
        <f>+'ЖН-ОН-1'!AF23+'ЖН-ОН-1'!AG23+'ЖН-ОН-1'!AH23+'ЖН-ОН-1'!AI23</f>
        <v>22</v>
      </c>
      <c r="H28" s="91" t="e">
        <f>'ЖН-ОН-2'!#REF!+'ЖН-ОН-2'!#REF!</f>
        <v>#REF!</v>
      </c>
      <c r="I28" s="91" t="e">
        <f>'ЖН-ОН-2'!#REF!+'ЖН-ОН-2'!#REF!</f>
        <v>#REF!</v>
      </c>
      <c r="J28" s="91">
        <f>+'ЖН-ОН-2'!AF23+'ЖН-ОН-2'!AG23+'ЖН-ОН-2'!AH23+'ЖН-ОН-2'!AI23</f>
        <v>0</v>
      </c>
      <c r="K28" s="91">
        <f t="shared" si="1"/>
        <v>22</v>
      </c>
      <c r="L28" s="80" t="str">
        <f t="shared" si="0"/>
        <v>-</v>
      </c>
      <c r="M28" s="80">
        <f t="shared" si="2"/>
        <v>22</v>
      </c>
      <c r="N28" s="80" t="str">
        <f t="shared" si="3"/>
        <v>-</v>
      </c>
      <c r="O28" s="80"/>
    </row>
    <row r="29" spans="1:15" s="2" customFormat="1" ht="27.75" customHeight="1" thickBot="1">
      <c r="A29" s="212" t="s">
        <v>14</v>
      </c>
      <c r="B29" s="212"/>
      <c r="C29" s="212"/>
      <c r="D29" s="81"/>
      <c r="E29" s="82"/>
      <c r="F29" s="83"/>
      <c r="G29" s="83"/>
      <c r="H29" s="83"/>
      <c r="I29" s="82"/>
      <c r="J29" s="82"/>
      <c r="K29" s="84"/>
      <c r="L29" s="84"/>
      <c r="M29" s="82"/>
      <c r="N29" s="82"/>
      <c r="O29" s="95"/>
    </row>
    <row r="30" spans="1:15" s="2" customFormat="1" ht="27.75" customHeight="1">
      <c r="A30" s="190"/>
      <c r="B30" s="190"/>
      <c r="C30" s="19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t="27.75" customHeight="1">
      <c r="A31" s="17"/>
      <c r="B31" s="17"/>
      <c r="C31" s="18" t="s">
        <v>15</v>
      </c>
      <c r="D31" s="34">
        <f>M!G20</f>
        <v>16</v>
      </c>
      <c r="E31" s="46"/>
      <c r="F31" s="46"/>
      <c r="G31" s="20" t="s">
        <v>75</v>
      </c>
      <c r="H31" s="20"/>
      <c r="I31" s="20"/>
      <c r="J31" s="20"/>
      <c r="K31" s="12"/>
      <c r="L31" s="12"/>
      <c r="M31" s="12"/>
      <c r="N31" s="21"/>
      <c r="O31" s="12"/>
    </row>
    <row r="32" spans="1:15" s="2" customFormat="1" ht="27.75" customHeight="1">
      <c r="A32" s="17"/>
      <c r="B32" s="17"/>
      <c r="C32" s="18"/>
      <c r="D32" s="47"/>
      <c r="E32" s="20"/>
      <c r="F32" s="20"/>
      <c r="G32" s="20"/>
      <c r="H32" s="20"/>
      <c r="I32" s="12"/>
      <c r="J32" s="12"/>
      <c r="K32" s="20"/>
      <c r="L32" s="20"/>
      <c r="M32" s="12"/>
      <c r="N32" s="21"/>
      <c r="O32" s="12"/>
    </row>
    <row r="33" spans="1:15" ht="49.5" customHeight="1">
      <c r="A33" s="12"/>
      <c r="B33" s="12"/>
      <c r="C33" s="21"/>
      <c r="D33" s="191" t="s">
        <v>16</v>
      </c>
      <c r="E33" s="191"/>
      <c r="F33" s="191"/>
      <c r="G33" s="191"/>
      <c r="H33" s="20"/>
      <c r="I33" s="19"/>
      <c r="J33" s="19"/>
      <c r="K33" s="192" t="s">
        <v>17</v>
      </c>
      <c r="L33" s="192"/>
      <c r="M33" s="19"/>
      <c r="N33" s="19"/>
      <c r="O33" s="12"/>
    </row>
    <row r="34" spans="1:15" ht="39.75" customHeight="1">
      <c r="A34" s="193"/>
      <c r="B34" s="193"/>
      <c r="C34" s="19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8.75">
      <c r="A35" s="21" t="s">
        <v>73</v>
      </c>
      <c r="B35" s="21"/>
      <c r="C35" s="21"/>
      <c r="D35" s="186" t="str">
        <f>M!F20</f>
        <v>О.Кучаров</v>
      </c>
      <c r="E35" s="186"/>
      <c r="F35" s="186"/>
      <c r="G35" s="186"/>
      <c r="H35" s="46"/>
      <c r="I35" s="46"/>
      <c r="J35" s="46"/>
      <c r="K35" s="20" t="s">
        <v>18</v>
      </c>
      <c r="L35" s="20"/>
      <c r="M35" s="187"/>
      <c r="N35" s="187"/>
      <c r="O35" s="50" t="str">
        <f>M!G15</f>
        <v>Д.Назаралиев</v>
      </c>
    </row>
    <row r="36" spans="1:15" ht="18.75">
      <c r="A36" s="189" t="s">
        <v>19</v>
      </c>
      <c r="B36" s="189"/>
      <c r="C36" s="22" t="s">
        <v>1</v>
      </c>
      <c r="D36" s="188" t="s">
        <v>20</v>
      </c>
      <c r="E36" s="188"/>
      <c r="F36" s="188"/>
      <c r="G36" s="188"/>
      <c r="H36" s="46"/>
      <c r="I36" s="23"/>
      <c r="J36" s="23"/>
      <c r="K36" s="12"/>
      <c r="L36" s="12"/>
      <c r="M36" s="188" t="s">
        <v>21</v>
      </c>
      <c r="N36" s="188"/>
      <c r="O36" s="23" t="s">
        <v>20</v>
      </c>
    </row>
    <row r="37" ht="42.75" customHeight="1"/>
  </sheetData>
  <sheetProtection/>
  <mergeCells count="45">
    <mergeCell ref="M36:N36"/>
    <mergeCell ref="D33:G33"/>
    <mergeCell ref="A29:C29"/>
    <mergeCell ref="M35:N35"/>
    <mergeCell ref="B26:C26"/>
    <mergeCell ref="A30:C30"/>
    <mergeCell ref="K33:L33"/>
    <mergeCell ref="B23:C23"/>
    <mergeCell ref="B24:C24"/>
    <mergeCell ref="B25:C25"/>
    <mergeCell ref="A36:B36"/>
    <mergeCell ref="D36:G36"/>
    <mergeCell ref="A34:C34"/>
    <mergeCell ref="D35:G35"/>
    <mergeCell ref="B27:C27"/>
    <mergeCell ref="B28:C28"/>
    <mergeCell ref="B18:C18"/>
    <mergeCell ref="B15:C15"/>
    <mergeCell ref="B16:C16"/>
    <mergeCell ref="B21:C21"/>
    <mergeCell ref="B22:C22"/>
    <mergeCell ref="B19:C19"/>
    <mergeCell ref="B20:C20"/>
    <mergeCell ref="B13:C13"/>
    <mergeCell ref="B14:C14"/>
    <mergeCell ref="N11:N12"/>
    <mergeCell ref="O11:O12"/>
    <mergeCell ref="M11:M12"/>
    <mergeCell ref="B17:C17"/>
    <mergeCell ref="A11:A12"/>
    <mergeCell ref="B11:C12"/>
    <mergeCell ref="D11:D12"/>
    <mergeCell ref="E11:K11"/>
    <mergeCell ref="L11:L12"/>
    <mergeCell ref="C9:F9"/>
    <mergeCell ref="M9:N9"/>
    <mergeCell ref="H7:I7"/>
    <mergeCell ref="A8:B8"/>
    <mergeCell ref="A6:O6"/>
    <mergeCell ref="A2:O2"/>
    <mergeCell ref="A3:O3"/>
    <mergeCell ref="A4:I4"/>
    <mergeCell ref="A5:H5"/>
    <mergeCell ref="E7:F7"/>
    <mergeCell ref="H9:K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6"/>
  <sheetViews>
    <sheetView view="pageLayout" zoomScaleSheetLayoutView="100" workbookViewId="0" topLeftCell="A20">
      <selection activeCell="J13" sqref="J13:J28"/>
    </sheetView>
  </sheetViews>
  <sheetFormatPr defaultColWidth="9.140625" defaultRowHeight="12.75"/>
  <cols>
    <col min="1" max="2" width="4.57421875" style="1" customWidth="1"/>
    <col min="3" max="3" width="40.140625" style="1" customWidth="1"/>
    <col min="4" max="4" width="14.00390625" style="1" customWidth="1"/>
    <col min="5" max="6" width="4.7109375" style="1" hidden="1" customWidth="1"/>
    <col min="7" max="7" width="9.7109375" style="1" customWidth="1"/>
    <col min="8" max="8" width="4.7109375" style="1" hidden="1" customWidth="1"/>
    <col min="9" max="9" width="4.28125" style="1" hidden="1" customWidth="1"/>
    <col min="10" max="10" width="9.00390625" style="1" customWidth="1"/>
    <col min="11" max="11" width="8.8515625" style="1" customWidth="1"/>
    <col min="12" max="12" width="11.00390625" style="1" customWidth="1"/>
    <col min="13" max="13" width="11.421875" style="1" customWidth="1"/>
    <col min="14" max="14" width="11.00390625" style="1" customWidth="1"/>
    <col min="15" max="15" width="17.57421875" style="1" customWidth="1"/>
  </cols>
  <sheetData>
    <row r="1" spans="1:15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94" t="str">
        <f>M!C6</f>
        <v>12-шакл</v>
      </c>
    </row>
    <row r="2" spans="1:15" ht="15.75" customHeight="1">
      <c r="A2" s="194" t="s">
        <v>126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ht="15.75" customHeight="1">
      <c r="A3" s="194" t="s">
        <v>127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5.75" customHeight="1">
      <c r="A4" s="195" t="s">
        <v>37</v>
      </c>
      <c r="B4" s="195"/>
      <c r="C4" s="195"/>
      <c r="D4" s="195"/>
      <c r="E4" s="195"/>
      <c r="F4" s="195"/>
      <c r="G4" s="195"/>
      <c r="H4" s="195"/>
      <c r="I4" s="195"/>
      <c r="J4" s="13" t="s">
        <v>22</v>
      </c>
      <c r="K4" s="26">
        <f>M!C1</f>
        <v>0</v>
      </c>
      <c r="L4" s="26"/>
      <c r="M4" s="14"/>
      <c r="N4" s="14"/>
      <c r="O4" s="14"/>
    </row>
    <row r="5" spans="1:15" ht="15.75" customHeight="1">
      <c r="A5" s="195" t="str">
        <f>M!C20</f>
        <v>2017-2018 ўқув йили  </v>
      </c>
      <c r="B5" s="195"/>
      <c r="C5" s="195"/>
      <c r="D5" s="195"/>
      <c r="E5" s="195"/>
      <c r="F5" s="195"/>
      <c r="G5" s="195"/>
      <c r="H5" s="195"/>
      <c r="I5" s="44"/>
      <c r="J5" s="65" t="str">
        <f>M!C2</f>
        <v>Баҳорги</v>
      </c>
      <c r="K5" s="43" t="s">
        <v>24</v>
      </c>
      <c r="N5" s="43"/>
      <c r="O5" s="43"/>
    </row>
    <row r="6" spans="1:15" ht="15.75" customHeight="1">
      <c r="A6" s="194" t="str">
        <f>M!B20</f>
        <v>Сув хўжалигини ташкил этиш ва бошқариш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</row>
    <row r="7" spans="1:15" ht="15.75" customHeight="1">
      <c r="A7" s="13"/>
      <c r="B7" s="13"/>
      <c r="C7" s="49">
        <f>M!C3</f>
        <v>2</v>
      </c>
      <c r="D7" s="48" t="s">
        <v>6</v>
      </c>
      <c r="E7" s="196"/>
      <c r="F7" s="196"/>
      <c r="G7" s="25">
        <f>M!C4</f>
        <v>209</v>
      </c>
      <c r="H7" s="196"/>
      <c r="I7" s="196"/>
      <c r="J7" s="48" t="s">
        <v>23</v>
      </c>
      <c r="K7" s="25">
        <f>M!C5</f>
        <v>4</v>
      </c>
      <c r="L7" s="15" t="s">
        <v>7</v>
      </c>
      <c r="M7" s="15"/>
      <c r="N7" s="15"/>
      <c r="O7" s="15"/>
    </row>
    <row r="8" spans="1:15" ht="15.75" customHeight="1">
      <c r="A8" s="197" t="s">
        <v>38</v>
      </c>
      <c r="B8" s="197"/>
      <c r="C8" s="45" t="str">
        <f>M!B16</f>
        <v>Тахлилнинг инструментал усуллари</v>
      </c>
      <c r="D8" s="40" t="s">
        <v>48</v>
      </c>
      <c r="E8" s="40"/>
      <c r="F8" s="40"/>
      <c r="G8" s="55" t="str">
        <f>'ЖН-ОН-1'!AJ5</f>
        <v>Каримов Б</v>
      </c>
      <c r="H8" s="55"/>
      <c r="I8" s="57"/>
      <c r="J8" s="57"/>
      <c r="K8" s="54"/>
      <c r="L8" s="33" t="s">
        <v>47</v>
      </c>
      <c r="M8" s="33"/>
      <c r="N8" s="53" t="str">
        <f>'ЖН-ОН-1'!AJ6</f>
        <v>Каримов Б</v>
      </c>
      <c r="O8" s="56"/>
    </row>
    <row r="9" spans="1:15" ht="24.75" customHeight="1">
      <c r="A9" s="16" t="s">
        <v>25</v>
      </c>
      <c r="B9" s="16"/>
      <c r="C9" s="222" t="s">
        <v>26</v>
      </c>
      <c r="D9" s="222"/>
      <c r="E9" s="222"/>
      <c r="F9" s="222"/>
      <c r="G9" s="88">
        <f>M!C16</f>
        <v>108</v>
      </c>
      <c r="H9" s="219" t="s">
        <v>42</v>
      </c>
      <c r="I9" s="219"/>
      <c r="J9" s="219"/>
      <c r="K9" s="219"/>
      <c r="L9" s="88">
        <f>M!E16</f>
        <v>22</v>
      </c>
      <c r="M9" s="227" t="str">
        <f>M!F16</f>
        <v>июнь 2018 й.</v>
      </c>
      <c r="N9" s="227"/>
      <c r="O9" s="90"/>
    </row>
    <row r="10" spans="1:15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25.5" customHeight="1" thickBot="1">
      <c r="A11" s="198" t="s">
        <v>0</v>
      </c>
      <c r="B11" s="199" t="s">
        <v>39</v>
      </c>
      <c r="C11" s="199"/>
      <c r="D11" s="200" t="s">
        <v>8</v>
      </c>
      <c r="E11" s="199" t="s">
        <v>9</v>
      </c>
      <c r="F11" s="199"/>
      <c r="G11" s="199"/>
      <c r="H11" s="199"/>
      <c r="I11" s="199"/>
      <c r="J11" s="199"/>
      <c r="K11" s="199"/>
      <c r="L11" s="226" t="s">
        <v>10</v>
      </c>
      <c r="M11" s="201" t="s">
        <v>11</v>
      </c>
      <c r="N11" s="201" t="s">
        <v>12</v>
      </c>
      <c r="O11" s="199" t="s">
        <v>13</v>
      </c>
    </row>
    <row r="12" spans="1:15" ht="71.25" customHeight="1" thickBot="1">
      <c r="A12" s="198"/>
      <c r="B12" s="199"/>
      <c r="C12" s="199"/>
      <c r="D12" s="200"/>
      <c r="E12" s="76" t="s">
        <v>2</v>
      </c>
      <c r="F12" s="76" t="s">
        <v>3</v>
      </c>
      <c r="G12" s="76" t="s">
        <v>62</v>
      </c>
      <c r="H12" s="76" t="s">
        <v>33</v>
      </c>
      <c r="I12" s="76" t="s">
        <v>72</v>
      </c>
      <c r="J12" s="76" t="s">
        <v>55</v>
      </c>
      <c r="K12" s="76" t="s">
        <v>58</v>
      </c>
      <c r="L12" s="226"/>
      <c r="M12" s="201"/>
      <c r="N12" s="201"/>
      <c r="O12" s="199"/>
    </row>
    <row r="13" spans="1:15" s="2" customFormat="1" ht="27.75" customHeight="1" thickBot="1">
      <c r="A13" s="79">
        <v>1</v>
      </c>
      <c r="B13" s="206" t="str">
        <f>'ЖН-ОН-1'!B8</f>
        <v>Абдуллаева Мадина Ботир қизи</v>
      </c>
      <c r="C13" s="206"/>
      <c r="D13" s="78" t="str">
        <f>'ЖН-ОН-1'!C8</f>
        <v>С-16-322</v>
      </c>
      <c r="E13" s="78">
        <f>'ЖН-ОН-1'!AJ8+'ЖН-ОН-1'!AK8</f>
        <v>15</v>
      </c>
      <c r="F13" s="78">
        <f>'ЖН-ОН-1'!AL8+'ЖН-ОН-1'!AM8</f>
        <v>15</v>
      </c>
      <c r="G13" s="91">
        <f>+'ЖН-ОН-1'!AJ8+'ЖН-ОН-1'!AK8+'ЖН-ОН-1'!AL8+'ЖН-ОН-1'!AM8</f>
        <v>30</v>
      </c>
      <c r="H13" s="91">
        <f>'ЖН-ОН-2'!AJ10+'ЖН-ОН-2'!AK10</f>
        <v>0</v>
      </c>
      <c r="I13" s="91">
        <f>'ЖН-ОН-2'!AL10+'ЖН-ОН-2'!AM10</f>
        <v>0</v>
      </c>
      <c r="J13" s="91">
        <f>+'ЖН-ОН-2'!AJ8+'ЖН-ОН-2'!AK8+'ЖН-ОН-2'!AL8+'ЖН-ОН-2'!AM8</f>
        <v>0</v>
      </c>
      <c r="K13" s="91">
        <f>G13+J13</f>
        <v>30</v>
      </c>
      <c r="L13" s="80" t="str">
        <f aca="true" t="shared" si="0" ref="L13:L28">IF(OR(K13&lt;39),"-","")</f>
        <v>-</v>
      </c>
      <c r="M13" s="93">
        <f>IF(L13="-",K13,"")</f>
        <v>30</v>
      </c>
      <c r="N13" s="93" t="str">
        <f>IF(L13="-","-","")</f>
        <v>-</v>
      </c>
      <c r="O13" s="97"/>
    </row>
    <row r="14" spans="1:15" s="2" customFormat="1" ht="27.75" customHeight="1" thickBot="1">
      <c r="A14" s="79">
        <v>2</v>
      </c>
      <c r="B14" s="206" t="str">
        <f>'ЖН-ОН-1'!B9</f>
        <v>Абдураззақов Дониёр Ортиқалиевич</v>
      </c>
      <c r="C14" s="206"/>
      <c r="D14" s="78" t="str">
        <f>'ЖН-ОН-1'!C9</f>
        <v>G-16-388</v>
      </c>
      <c r="E14" s="78">
        <f>'ЖН-ОН-1'!AJ9+'ЖН-ОН-1'!AK9</f>
        <v>14</v>
      </c>
      <c r="F14" s="78">
        <f>'ЖН-ОН-1'!AL9+'ЖН-ОН-1'!AM9</f>
        <v>15</v>
      </c>
      <c r="G14" s="91">
        <f>+'ЖН-ОН-1'!AJ9+'ЖН-ОН-1'!AK9+'ЖН-ОН-1'!AL9+'ЖН-ОН-1'!AM9</f>
        <v>29</v>
      </c>
      <c r="H14" s="91">
        <f>'ЖН-ОН-2'!AJ11+'ЖН-ОН-2'!AK11</f>
        <v>0</v>
      </c>
      <c r="I14" s="91">
        <f>'ЖН-ОН-2'!AL11+'ЖН-ОН-2'!AM11</f>
        <v>0</v>
      </c>
      <c r="J14" s="91">
        <f>+'ЖН-ОН-2'!AJ9+'ЖН-ОН-2'!AK9+'ЖН-ОН-2'!AL9+'ЖН-ОН-2'!AM9</f>
        <v>0</v>
      </c>
      <c r="K14" s="91">
        <f aca="true" t="shared" si="1" ref="K14:K28">G14+J14</f>
        <v>29</v>
      </c>
      <c r="L14" s="80" t="str">
        <f t="shared" si="0"/>
        <v>-</v>
      </c>
      <c r="M14" s="80">
        <f aca="true" t="shared" si="2" ref="M14:M21">IF(L14="-",K14,"")</f>
        <v>29</v>
      </c>
      <c r="N14" s="80" t="str">
        <f aca="true" t="shared" si="3" ref="N14:N21">IF(L14="-","-","")</f>
        <v>-</v>
      </c>
      <c r="O14" s="97"/>
    </row>
    <row r="15" spans="1:15" s="2" customFormat="1" ht="27.75" customHeight="1" thickBot="1">
      <c r="A15" s="79">
        <v>3</v>
      </c>
      <c r="B15" s="206" t="str">
        <f>'ЖН-ОН-1'!B10</f>
        <v>Алматова Умида Зоир қизи</v>
      </c>
      <c r="C15" s="206"/>
      <c r="D15" s="78" t="str">
        <f>'ЖН-ОН-1'!C10</f>
        <v>С-16-387</v>
      </c>
      <c r="E15" s="78">
        <f>'ЖН-ОН-1'!AJ10+'ЖН-ОН-1'!AK10</f>
        <v>14</v>
      </c>
      <c r="F15" s="78">
        <f>'ЖН-ОН-1'!AL10+'ЖН-ОН-1'!AM10</f>
        <v>14</v>
      </c>
      <c r="G15" s="91">
        <f>+'ЖН-ОН-1'!AJ10+'ЖН-ОН-1'!AK10+'ЖН-ОН-1'!AL10+'ЖН-ОН-1'!AM10</f>
        <v>28</v>
      </c>
      <c r="H15" s="91">
        <f>'ЖН-ОН-2'!AJ12+'ЖН-ОН-2'!AK12</f>
        <v>0</v>
      </c>
      <c r="I15" s="91">
        <f>'ЖН-ОН-2'!AL12+'ЖН-ОН-2'!AM12</f>
        <v>0</v>
      </c>
      <c r="J15" s="91">
        <f>+'ЖН-ОН-2'!AJ10+'ЖН-ОН-2'!AK10+'ЖН-ОН-2'!AL10+'ЖН-ОН-2'!AM10</f>
        <v>0</v>
      </c>
      <c r="K15" s="91">
        <f t="shared" si="1"/>
        <v>28</v>
      </c>
      <c r="L15" s="80" t="str">
        <f t="shared" si="0"/>
        <v>-</v>
      </c>
      <c r="M15" s="80">
        <f t="shared" si="2"/>
        <v>28</v>
      </c>
      <c r="N15" s="80" t="str">
        <f t="shared" si="3"/>
        <v>-</v>
      </c>
      <c r="O15" s="97"/>
    </row>
    <row r="16" spans="1:15" s="2" customFormat="1" ht="27.75" customHeight="1" thickBot="1">
      <c r="A16" s="79">
        <v>4</v>
      </c>
      <c r="B16" s="206" t="str">
        <f>'ЖН-ОН-1'!B11</f>
        <v>Ахмеджанов Сарвар Шоалиевич</v>
      </c>
      <c r="C16" s="206"/>
      <c r="D16" s="78" t="str">
        <f>'ЖН-ОН-1'!C11</f>
        <v>С-16-201</v>
      </c>
      <c r="E16" s="78">
        <f>'ЖН-ОН-1'!AJ11+'ЖН-ОН-1'!AK11</f>
        <v>17</v>
      </c>
      <c r="F16" s="78">
        <f>'ЖН-ОН-1'!AL11+'ЖН-ОН-1'!AM11</f>
        <v>16</v>
      </c>
      <c r="G16" s="91">
        <f>+'ЖН-ОН-1'!AJ11+'ЖН-ОН-1'!AK11+'ЖН-ОН-1'!AL11+'ЖН-ОН-1'!AM11</f>
        <v>33</v>
      </c>
      <c r="H16" s="91">
        <f>'ЖН-ОН-2'!AJ13+'ЖН-ОН-2'!AK13</f>
        <v>0</v>
      </c>
      <c r="I16" s="91">
        <f>'ЖН-ОН-2'!AL13+'ЖН-ОН-2'!AM13</f>
        <v>0</v>
      </c>
      <c r="J16" s="91">
        <f>+'ЖН-ОН-2'!AJ11+'ЖН-ОН-2'!AK11+'ЖН-ОН-2'!AL11+'ЖН-ОН-2'!AM11</f>
        <v>0</v>
      </c>
      <c r="K16" s="91">
        <f t="shared" si="1"/>
        <v>33</v>
      </c>
      <c r="L16" s="80" t="str">
        <f t="shared" si="0"/>
        <v>-</v>
      </c>
      <c r="M16" s="80">
        <f t="shared" si="2"/>
        <v>33</v>
      </c>
      <c r="N16" s="80" t="str">
        <f t="shared" si="3"/>
        <v>-</v>
      </c>
      <c r="O16" s="97"/>
    </row>
    <row r="17" spans="1:15" s="2" customFormat="1" ht="27.75" customHeight="1" thickBot="1">
      <c r="A17" s="79">
        <v>5</v>
      </c>
      <c r="B17" s="206" t="str">
        <f>'ЖН-ОН-1'!B12</f>
        <v>Бараев Марат Асхатович</v>
      </c>
      <c r="C17" s="206"/>
      <c r="D17" s="78" t="str">
        <f>'ЖН-ОН-1'!C12</f>
        <v>G-16-161</v>
      </c>
      <c r="E17" s="78">
        <f>'ЖН-ОН-1'!AJ12+'ЖН-ОН-1'!AK12</f>
        <v>12</v>
      </c>
      <c r="F17" s="78">
        <f>'ЖН-ОН-1'!AL12+'ЖН-ОН-1'!AM12</f>
        <v>13</v>
      </c>
      <c r="G17" s="91">
        <f>+'ЖН-ОН-1'!AJ12+'ЖН-ОН-1'!AK12+'ЖН-ОН-1'!AL12+'ЖН-ОН-1'!AM12</f>
        <v>25</v>
      </c>
      <c r="H17" s="91">
        <f>'ЖН-ОН-2'!AJ14+'ЖН-ОН-2'!AK14</f>
        <v>0</v>
      </c>
      <c r="I17" s="91">
        <f>'ЖН-ОН-2'!AL14+'ЖН-ОН-2'!AM14</f>
        <v>0</v>
      </c>
      <c r="J17" s="91">
        <f>+'ЖН-ОН-2'!AJ12+'ЖН-ОН-2'!AK12+'ЖН-ОН-2'!AL12+'ЖН-ОН-2'!AM12</f>
        <v>0</v>
      </c>
      <c r="K17" s="91">
        <f t="shared" si="1"/>
        <v>25</v>
      </c>
      <c r="L17" s="80" t="str">
        <f t="shared" si="0"/>
        <v>-</v>
      </c>
      <c r="M17" s="80">
        <f t="shared" si="2"/>
        <v>25</v>
      </c>
      <c r="N17" s="80" t="str">
        <f t="shared" si="3"/>
        <v>-</v>
      </c>
      <c r="O17" s="97"/>
    </row>
    <row r="18" spans="1:15" s="2" customFormat="1" ht="27.75" customHeight="1" thickBot="1">
      <c r="A18" s="79">
        <v>6</v>
      </c>
      <c r="B18" s="206" t="str">
        <f>'ЖН-ОН-1'!B13</f>
        <v>Джалгасбаева Айман Нургази қизи</v>
      </c>
      <c r="C18" s="206"/>
      <c r="D18" s="78" t="str">
        <f>'ЖН-ОН-1'!C13</f>
        <v>С-16-449</v>
      </c>
      <c r="E18" s="78">
        <f>'ЖН-ОН-1'!AJ13+'ЖН-ОН-1'!AK13</f>
        <v>14</v>
      </c>
      <c r="F18" s="78">
        <f>'ЖН-ОН-1'!AL13+'ЖН-ОН-1'!AM13</f>
        <v>15</v>
      </c>
      <c r="G18" s="91">
        <f>+'ЖН-ОН-1'!AJ13+'ЖН-ОН-1'!AK13+'ЖН-ОН-1'!AL13+'ЖН-ОН-1'!AM13</f>
        <v>29</v>
      </c>
      <c r="H18" s="91">
        <f>'ЖН-ОН-2'!AJ15+'ЖН-ОН-2'!AK15</f>
        <v>0</v>
      </c>
      <c r="I18" s="91">
        <f>'ЖН-ОН-2'!AL15+'ЖН-ОН-2'!AM15</f>
        <v>0</v>
      </c>
      <c r="J18" s="91">
        <f>+'ЖН-ОН-2'!AJ13+'ЖН-ОН-2'!AK13+'ЖН-ОН-2'!AL13+'ЖН-ОН-2'!AM13</f>
        <v>0</v>
      </c>
      <c r="K18" s="91">
        <f t="shared" si="1"/>
        <v>29</v>
      </c>
      <c r="L18" s="80" t="str">
        <f t="shared" si="0"/>
        <v>-</v>
      </c>
      <c r="M18" s="80">
        <f t="shared" si="2"/>
        <v>29</v>
      </c>
      <c r="N18" s="80" t="str">
        <f t="shared" si="3"/>
        <v>-</v>
      </c>
      <c r="O18" s="97"/>
    </row>
    <row r="19" spans="1:15" s="2" customFormat="1" ht="27.75" customHeight="1" thickBot="1">
      <c r="A19" s="79">
        <v>7</v>
      </c>
      <c r="B19" s="206" t="str">
        <f>'ЖН-ОН-1'!B14</f>
        <v>Джурабаев Улуғбек Бахромжон ўғли</v>
      </c>
      <c r="C19" s="206"/>
      <c r="D19" s="78" t="str">
        <f>'ЖН-ОН-1'!C14</f>
        <v>С-16-320</v>
      </c>
      <c r="E19" s="78">
        <f>'ЖН-ОН-1'!AJ14+'ЖН-ОН-1'!AK14</f>
        <v>14</v>
      </c>
      <c r="F19" s="78">
        <f>'ЖН-ОН-1'!AL14+'ЖН-ОН-1'!AM14</f>
        <v>15</v>
      </c>
      <c r="G19" s="91">
        <f>+'ЖН-ОН-1'!AJ14+'ЖН-ОН-1'!AK14+'ЖН-ОН-1'!AL14+'ЖН-ОН-1'!AM14</f>
        <v>29</v>
      </c>
      <c r="H19" s="91">
        <f>'ЖН-ОН-2'!AJ16+'ЖН-ОН-2'!AK16</f>
        <v>0</v>
      </c>
      <c r="I19" s="91">
        <f>'ЖН-ОН-2'!AL16+'ЖН-ОН-2'!AM16</f>
        <v>0</v>
      </c>
      <c r="J19" s="91">
        <f>+'ЖН-ОН-2'!AJ14+'ЖН-ОН-2'!AK14+'ЖН-ОН-2'!AL14+'ЖН-ОН-2'!AM14</f>
        <v>0</v>
      </c>
      <c r="K19" s="91">
        <f t="shared" si="1"/>
        <v>29</v>
      </c>
      <c r="L19" s="80" t="str">
        <f t="shared" si="0"/>
        <v>-</v>
      </c>
      <c r="M19" s="80">
        <f t="shared" si="2"/>
        <v>29</v>
      </c>
      <c r="N19" s="80" t="str">
        <f t="shared" si="3"/>
        <v>-</v>
      </c>
      <c r="O19" s="97"/>
    </row>
    <row r="20" spans="1:15" s="2" customFormat="1" ht="27.75" customHeight="1" thickBot="1">
      <c r="A20" s="79">
        <v>8</v>
      </c>
      <c r="B20" s="206" t="str">
        <f>'ЖН-ОН-1'!B15</f>
        <v>Курбанов Искандер Маратович</v>
      </c>
      <c r="C20" s="206"/>
      <c r="D20" s="78" t="str">
        <f>'ЖН-ОН-1'!C15</f>
        <v>С-16-324</v>
      </c>
      <c r="E20" s="78">
        <f>'ЖН-ОН-1'!AJ15+'ЖН-ОН-1'!AK15</f>
        <v>10</v>
      </c>
      <c r="F20" s="78">
        <f>'ЖН-ОН-1'!AL15+'ЖН-ОН-1'!AM15</f>
        <v>10</v>
      </c>
      <c r="G20" s="91">
        <f>+'ЖН-ОН-1'!AJ15+'ЖН-ОН-1'!AK15+'ЖН-ОН-1'!AL15+'ЖН-ОН-1'!AM15</f>
        <v>20</v>
      </c>
      <c r="H20" s="91">
        <f>'ЖН-ОН-2'!AJ17+'ЖН-ОН-2'!AK17</f>
        <v>0</v>
      </c>
      <c r="I20" s="91">
        <f>'ЖН-ОН-2'!AL17+'ЖН-ОН-2'!AM17</f>
        <v>0</v>
      </c>
      <c r="J20" s="91">
        <f>+'ЖН-ОН-2'!AJ15+'ЖН-ОН-2'!AK15+'ЖН-ОН-2'!AL15+'ЖН-ОН-2'!AM15</f>
        <v>0</v>
      </c>
      <c r="K20" s="91">
        <f t="shared" si="1"/>
        <v>20</v>
      </c>
      <c r="L20" s="80" t="str">
        <f t="shared" si="0"/>
        <v>-</v>
      </c>
      <c r="M20" s="80">
        <f t="shared" si="2"/>
        <v>20</v>
      </c>
      <c r="N20" s="80" t="str">
        <f t="shared" si="3"/>
        <v>-</v>
      </c>
      <c r="O20" s="97"/>
    </row>
    <row r="21" spans="1:15" s="2" customFormat="1" ht="27.75" customHeight="1" thickBot="1">
      <c r="A21" s="79">
        <v>9</v>
      </c>
      <c r="B21" s="206" t="str">
        <f>'ЖН-ОН-1'!B16</f>
        <v>Мажидова Мафтуна Фарход қизи</v>
      </c>
      <c r="C21" s="206"/>
      <c r="D21" s="78" t="str">
        <f>'ЖН-ОН-1'!C16</f>
        <v>G-16-112</v>
      </c>
      <c r="E21" s="78">
        <f>'ЖН-ОН-1'!AJ16+'ЖН-ОН-1'!AK16</f>
        <v>14</v>
      </c>
      <c r="F21" s="78">
        <f>'ЖН-ОН-1'!AL16+'ЖН-ОН-1'!AM16</f>
        <v>13</v>
      </c>
      <c r="G21" s="91">
        <f>+'ЖН-ОН-1'!AJ16+'ЖН-ОН-1'!AK16+'ЖН-ОН-1'!AL16+'ЖН-ОН-1'!AM16</f>
        <v>27</v>
      </c>
      <c r="H21" s="91">
        <f>'ЖН-ОН-2'!AJ18+'ЖН-ОН-2'!AK18</f>
        <v>0</v>
      </c>
      <c r="I21" s="91">
        <f>'ЖН-ОН-2'!AL18+'ЖН-ОН-2'!AM18</f>
        <v>0</v>
      </c>
      <c r="J21" s="91">
        <f>+'ЖН-ОН-2'!AJ16+'ЖН-ОН-2'!AK16+'ЖН-ОН-2'!AL16+'ЖН-ОН-2'!AM16</f>
        <v>0</v>
      </c>
      <c r="K21" s="91">
        <f t="shared" si="1"/>
        <v>27</v>
      </c>
      <c r="L21" s="80" t="str">
        <f t="shared" si="0"/>
        <v>-</v>
      </c>
      <c r="M21" s="80">
        <f t="shared" si="2"/>
        <v>27</v>
      </c>
      <c r="N21" s="80" t="str">
        <f t="shared" si="3"/>
        <v>-</v>
      </c>
      <c r="O21" s="97"/>
    </row>
    <row r="22" spans="1:15" s="2" customFormat="1" ht="27.75" customHeight="1" thickBot="1">
      <c r="A22" s="79">
        <v>10</v>
      </c>
      <c r="B22" s="206" t="str">
        <f>'ЖН-ОН-1'!B17</f>
        <v>Ниязов Хусан Тахиржанович</v>
      </c>
      <c r="C22" s="206"/>
      <c r="D22" s="78" t="str">
        <f>'ЖН-ОН-1'!C17</f>
        <v>G-16-323</v>
      </c>
      <c r="E22" s="78">
        <f>'ЖН-ОН-1'!AJ17+'ЖН-ОН-1'!AK17</f>
        <v>11</v>
      </c>
      <c r="F22" s="78">
        <f>'ЖН-ОН-1'!AL17+'ЖН-ОН-1'!AM17</f>
        <v>12</v>
      </c>
      <c r="G22" s="91">
        <f>+'ЖН-ОН-1'!AJ17+'ЖН-ОН-1'!AK17+'ЖН-ОН-1'!AL17+'ЖН-ОН-1'!AM17</f>
        <v>23</v>
      </c>
      <c r="H22" s="91">
        <f>'ЖН-ОН-2'!AJ19+'ЖН-ОН-2'!AK19</f>
        <v>0</v>
      </c>
      <c r="I22" s="91">
        <f>'ЖН-ОН-2'!AL19+'ЖН-ОН-2'!AM19</f>
        <v>0</v>
      </c>
      <c r="J22" s="91">
        <f>+'ЖН-ОН-2'!AJ17+'ЖН-ОН-2'!AK17+'ЖН-ОН-2'!AL17+'ЖН-ОН-2'!AM17</f>
        <v>0</v>
      </c>
      <c r="K22" s="91">
        <f t="shared" si="1"/>
        <v>23</v>
      </c>
      <c r="L22" s="80" t="str">
        <f t="shared" si="0"/>
        <v>-</v>
      </c>
      <c r="M22" s="80">
        <f aca="true" t="shared" si="4" ref="M22:M28">IF(L22="-",K22,"")</f>
        <v>23</v>
      </c>
      <c r="N22" s="80" t="str">
        <f aca="true" t="shared" si="5" ref="N22:N28">IF(L22="-","-","")</f>
        <v>-</v>
      </c>
      <c r="O22" s="97"/>
    </row>
    <row r="23" spans="1:15" s="2" customFormat="1" ht="27.75" customHeight="1" thickBot="1">
      <c r="A23" s="79">
        <v>11</v>
      </c>
      <c r="B23" s="206" t="str">
        <f>'ЖН-ОН-1'!B18</f>
        <v>Мирагзамова Дилором Ахат қизи</v>
      </c>
      <c r="C23" s="206"/>
      <c r="D23" s="78" t="str">
        <f>'ЖН-ОН-1'!C18</f>
        <v>С-16-386</v>
      </c>
      <c r="E23" s="78">
        <f>'ЖН-ОН-1'!AJ18+'ЖН-ОН-1'!AK18</f>
        <v>10</v>
      </c>
      <c r="F23" s="78">
        <f>'ЖН-ОН-1'!AL18+'ЖН-ОН-1'!AM18</f>
        <v>10</v>
      </c>
      <c r="G23" s="91">
        <f>+'ЖН-ОН-1'!AJ18+'ЖН-ОН-1'!AK18+'ЖН-ОН-1'!AL18+'ЖН-ОН-1'!AM18</f>
        <v>20</v>
      </c>
      <c r="H23" s="91">
        <f>'ЖН-ОН-2'!AJ20+'ЖН-ОН-2'!AK20</f>
        <v>0</v>
      </c>
      <c r="I23" s="91">
        <f>'ЖН-ОН-2'!AL20+'ЖН-ОН-2'!AM20</f>
        <v>0</v>
      </c>
      <c r="J23" s="91">
        <f>+'ЖН-ОН-2'!AJ18+'ЖН-ОН-2'!AK18+'ЖН-ОН-2'!AL18+'ЖН-ОН-2'!AM18</f>
        <v>0</v>
      </c>
      <c r="K23" s="91">
        <f t="shared" si="1"/>
        <v>20</v>
      </c>
      <c r="L23" s="80" t="str">
        <f t="shared" si="0"/>
        <v>-</v>
      </c>
      <c r="M23" s="80">
        <f t="shared" si="4"/>
        <v>20</v>
      </c>
      <c r="N23" s="80" t="str">
        <f t="shared" si="5"/>
        <v>-</v>
      </c>
      <c r="O23" s="97"/>
    </row>
    <row r="24" spans="1:15" s="2" customFormat="1" ht="27.75" customHeight="1" thickBot="1">
      <c r="A24" s="79">
        <v>12</v>
      </c>
      <c r="B24" s="206" t="str">
        <f>'ЖН-ОН-1'!B19</f>
        <v>Омилхонов Шахзодхон Жамолхон ўғли</v>
      </c>
      <c r="C24" s="206"/>
      <c r="D24" s="78" t="str">
        <f>'ЖН-ОН-1'!C19</f>
        <v>С-16-200</v>
      </c>
      <c r="E24" s="78">
        <f>'ЖН-ОН-1'!AJ19+'ЖН-ОН-1'!AK19</f>
        <v>14</v>
      </c>
      <c r="F24" s="78">
        <f>'ЖН-ОН-1'!AL19+'ЖН-ОН-1'!AM19</f>
        <v>15</v>
      </c>
      <c r="G24" s="91">
        <f>+'ЖН-ОН-1'!AJ19+'ЖН-ОН-1'!AK19+'ЖН-ОН-1'!AL19+'ЖН-ОН-1'!AM19</f>
        <v>29</v>
      </c>
      <c r="H24" s="91">
        <f>'ЖН-ОН-2'!AJ21+'ЖН-ОН-2'!AK21</f>
        <v>0</v>
      </c>
      <c r="I24" s="91">
        <f>'ЖН-ОН-2'!AL21+'ЖН-ОН-2'!AM21</f>
        <v>0</v>
      </c>
      <c r="J24" s="91">
        <f>+'ЖН-ОН-2'!AJ19+'ЖН-ОН-2'!AK19+'ЖН-ОН-2'!AL19+'ЖН-ОН-2'!AM19</f>
        <v>0</v>
      </c>
      <c r="K24" s="91">
        <f t="shared" si="1"/>
        <v>29</v>
      </c>
      <c r="L24" s="80" t="str">
        <f t="shared" si="0"/>
        <v>-</v>
      </c>
      <c r="M24" s="80">
        <f t="shared" si="4"/>
        <v>29</v>
      </c>
      <c r="N24" s="80" t="str">
        <f t="shared" si="5"/>
        <v>-</v>
      </c>
      <c r="O24" s="97"/>
    </row>
    <row r="25" spans="1:15" s="2" customFormat="1" ht="27.75" customHeight="1" thickBot="1">
      <c r="A25" s="79">
        <v>13</v>
      </c>
      <c r="B25" s="206" t="str">
        <f>'ЖН-ОН-1'!B20</f>
        <v>Сайфуллаева Шахзода Шухрат қизи</v>
      </c>
      <c r="C25" s="206"/>
      <c r="D25" s="78" t="str">
        <f>'ЖН-ОН-1'!C20</f>
        <v>G-16-321</v>
      </c>
      <c r="E25" s="78">
        <f>'ЖН-ОН-1'!AJ20+'ЖН-ОН-1'!AK20</f>
        <v>14</v>
      </c>
      <c r="F25" s="78">
        <f>'ЖН-ОН-1'!AL20+'ЖН-ОН-1'!AM20</f>
        <v>15</v>
      </c>
      <c r="G25" s="91">
        <f>+'ЖН-ОН-1'!AJ20+'ЖН-ОН-1'!AK20+'ЖН-ОН-1'!AL20+'ЖН-ОН-1'!AM20</f>
        <v>29</v>
      </c>
      <c r="H25" s="91">
        <f>'ЖН-ОН-2'!AJ22+'ЖН-ОН-2'!AK22</f>
        <v>0</v>
      </c>
      <c r="I25" s="91">
        <f>'ЖН-ОН-2'!AL22+'ЖН-ОН-2'!AM22</f>
        <v>0</v>
      </c>
      <c r="J25" s="91">
        <f>+'ЖН-ОН-2'!AJ20+'ЖН-ОН-2'!AK20+'ЖН-ОН-2'!AL20+'ЖН-ОН-2'!AM20</f>
        <v>0</v>
      </c>
      <c r="K25" s="91">
        <f t="shared" si="1"/>
        <v>29</v>
      </c>
      <c r="L25" s="80" t="str">
        <f t="shared" si="0"/>
        <v>-</v>
      </c>
      <c r="M25" s="80">
        <f t="shared" si="4"/>
        <v>29</v>
      </c>
      <c r="N25" s="80" t="str">
        <f t="shared" si="5"/>
        <v>-</v>
      </c>
      <c r="O25" s="97"/>
    </row>
    <row r="26" spans="1:15" s="2" customFormat="1" ht="27.75" customHeight="1" thickBot="1">
      <c r="A26" s="79">
        <v>14</v>
      </c>
      <c r="B26" s="206" t="str">
        <f>'ЖН-ОН-1'!B21</f>
        <v>Турдалиев Шерзоджон Шавкатжон ўғли</v>
      </c>
      <c r="C26" s="206"/>
      <c r="D26" s="78" t="str">
        <f>'ЖН-ОН-1'!C21</f>
        <v>С-16-162</v>
      </c>
      <c r="E26" s="78">
        <f>'ЖН-ОН-1'!AJ21+'ЖН-ОН-1'!AK21</f>
        <v>10</v>
      </c>
      <c r="F26" s="78">
        <f>'ЖН-ОН-1'!AL21+'ЖН-ОН-1'!AM21</f>
        <v>10</v>
      </c>
      <c r="G26" s="91">
        <f>+'ЖН-ОН-1'!AJ21+'ЖН-ОН-1'!AK21+'ЖН-ОН-1'!AL21+'ЖН-ОН-1'!AM21</f>
        <v>20</v>
      </c>
      <c r="H26" s="91">
        <f>'ЖН-ОН-2'!AJ23+'ЖН-ОН-2'!AK23</f>
        <v>0</v>
      </c>
      <c r="I26" s="91">
        <f>'ЖН-ОН-2'!AL23+'ЖН-ОН-2'!AM23</f>
        <v>0</v>
      </c>
      <c r="J26" s="91">
        <f>+'ЖН-ОН-2'!AJ21+'ЖН-ОН-2'!AK21+'ЖН-ОН-2'!AL21+'ЖН-ОН-2'!AM21</f>
        <v>0</v>
      </c>
      <c r="K26" s="91">
        <f t="shared" si="1"/>
        <v>20</v>
      </c>
      <c r="L26" s="80" t="str">
        <f t="shared" si="0"/>
        <v>-</v>
      </c>
      <c r="M26" s="80">
        <f t="shared" si="4"/>
        <v>20</v>
      </c>
      <c r="N26" s="80" t="str">
        <f t="shared" si="5"/>
        <v>-</v>
      </c>
      <c r="O26" s="97"/>
    </row>
    <row r="27" spans="1:15" s="2" customFormat="1" ht="27.75" customHeight="1" thickBot="1">
      <c r="A27" s="79">
        <v>15</v>
      </c>
      <c r="B27" s="206" t="str">
        <f>'ЖН-ОН-1'!B22</f>
        <v>Халфина Руфина Рустам қизи</v>
      </c>
      <c r="C27" s="206"/>
      <c r="D27" s="78" t="str">
        <f>'ЖН-ОН-1'!C22</f>
        <v>С16-436</v>
      </c>
      <c r="E27" s="78">
        <f>'ЖН-ОН-1'!AJ22+'ЖН-ОН-1'!AK22</f>
        <v>14</v>
      </c>
      <c r="F27" s="78">
        <f>'ЖН-ОН-1'!AL22+'ЖН-ОН-1'!AM22</f>
        <v>14</v>
      </c>
      <c r="G27" s="91">
        <f>+'ЖН-ОН-1'!AJ22+'ЖН-ОН-1'!AK22+'ЖН-ОН-1'!AL22+'ЖН-ОН-1'!AM22</f>
        <v>28</v>
      </c>
      <c r="H27" s="91" t="e">
        <f>'ЖН-ОН-2'!#REF!+'ЖН-ОН-2'!#REF!</f>
        <v>#REF!</v>
      </c>
      <c r="I27" s="91" t="e">
        <f>'ЖН-ОН-2'!#REF!+'ЖН-ОН-2'!#REF!</f>
        <v>#REF!</v>
      </c>
      <c r="J27" s="91">
        <f>+'ЖН-ОН-2'!AJ22+'ЖН-ОН-2'!AK22+'ЖН-ОН-2'!AL22+'ЖН-ОН-2'!AM22</f>
        <v>0</v>
      </c>
      <c r="K27" s="91">
        <f t="shared" si="1"/>
        <v>28</v>
      </c>
      <c r="L27" s="80" t="str">
        <f t="shared" si="0"/>
        <v>-</v>
      </c>
      <c r="M27" s="80">
        <f t="shared" si="4"/>
        <v>28</v>
      </c>
      <c r="N27" s="80" t="str">
        <f t="shared" si="5"/>
        <v>-</v>
      </c>
      <c r="O27" s="97"/>
    </row>
    <row r="28" spans="1:15" s="2" customFormat="1" ht="27.75" customHeight="1" thickBot="1">
      <c r="A28" s="79">
        <v>16</v>
      </c>
      <c r="B28" s="206" t="str">
        <f>'ЖН-ОН-1'!B23</f>
        <v>Цой Виктор Вадимович</v>
      </c>
      <c r="C28" s="206"/>
      <c r="D28" s="78" t="str">
        <f>'ЖН-ОН-1'!C23</f>
        <v>С-16-199</v>
      </c>
      <c r="E28" s="78">
        <f>'ЖН-ОН-1'!AJ23+'ЖН-ОН-1'!AK23</f>
        <v>14</v>
      </c>
      <c r="F28" s="78">
        <f>'ЖН-ОН-1'!AL23+'ЖН-ОН-1'!AM23</f>
        <v>13</v>
      </c>
      <c r="G28" s="91">
        <f>+'ЖН-ОН-1'!AJ23+'ЖН-ОН-1'!AK23+'ЖН-ОН-1'!AL23+'ЖН-ОН-1'!AM23</f>
        <v>27</v>
      </c>
      <c r="H28" s="91" t="e">
        <f>'ЖН-ОН-2'!#REF!+'ЖН-ОН-2'!#REF!</f>
        <v>#REF!</v>
      </c>
      <c r="I28" s="91" t="e">
        <f>'ЖН-ОН-2'!#REF!+'ЖН-ОН-2'!#REF!</f>
        <v>#REF!</v>
      </c>
      <c r="J28" s="91">
        <f>+'ЖН-ОН-2'!AJ23+'ЖН-ОН-2'!AK23+'ЖН-ОН-2'!AL23+'ЖН-ОН-2'!AM23</f>
        <v>0</v>
      </c>
      <c r="K28" s="91">
        <f t="shared" si="1"/>
        <v>27</v>
      </c>
      <c r="L28" s="80" t="str">
        <f t="shared" si="0"/>
        <v>-</v>
      </c>
      <c r="M28" s="80">
        <f t="shared" si="4"/>
        <v>27</v>
      </c>
      <c r="N28" s="80" t="str">
        <f t="shared" si="5"/>
        <v>-</v>
      </c>
      <c r="O28" s="97"/>
    </row>
    <row r="29" spans="1:15" s="2" customFormat="1" ht="27.75" customHeight="1" thickBot="1">
      <c r="A29" s="212" t="s">
        <v>14</v>
      </c>
      <c r="B29" s="212"/>
      <c r="C29" s="212"/>
      <c r="D29" s="81"/>
      <c r="E29" s="82"/>
      <c r="F29" s="83"/>
      <c r="G29" s="83"/>
      <c r="H29" s="83"/>
      <c r="I29" s="82"/>
      <c r="J29" s="82"/>
      <c r="K29" s="84"/>
      <c r="L29" s="84"/>
      <c r="M29" s="82"/>
      <c r="N29" s="82"/>
      <c r="O29" s="95"/>
    </row>
    <row r="30" spans="1:15" s="2" customFormat="1" ht="27.75" customHeight="1">
      <c r="A30" s="190"/>
      <c r="B30" s="190"/>
      <c r="C30" s="19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t="27.75" customHeight="1">
      <c r="A31" s="17"/>
      <c r="B31" s="17"/>
      <c r="C31" s="18" t="s">
        <v>15</v>
      </c>
      <c r="D31" s="34">
        <f>M!G20</f>
        <v>16</v>
      </c>
      <c r="E31" s="46"/>
      <c r="F31" s="46"/>
      <c r="G31" s="20" t="s">
        <v>75</v>
      </c>
      <c r="H31" s="20"/>
      <c r="I31" s="20"/>
      <c r="J31" s="20"/>
      <c r="K31" s="12"/>
      <c r="L31" s="12"/>
      <c r="M31" s="12"/>
      <c r="N31" s="21"/>
      <c r="O31" s="12"/>
    </row>
    <row r="32" spans="1:15" s="2" customFormat="1" ht="27.75" customHeight="1">
      <c r="A32" s="17"/>
      <c r="B32" s="17"/>
      <c r="C32" s="18"/>
      <c r="D32" s="47"/>
      <c r="E32" s="20"/>
      <c r="F32" s="20"/>
      <c r="G32" s="20"/>
      <c r="H32" s="20"/>
      <c r="I32" s="12"/>
      <c r="J32" s="12"/>
      <c r="K32" s="20"/>
      <c r="L32" s="20"/>
      <c r="M32" s="12"/>
      <c r="N32" s="21"/>
      <c r="O32" s="12"/>
    </row>
    <row r="33" spans="1:15" ht="49.5" customHeight="1">
      <c r="A33" s="12"/>
      <c r="B33" s="12"/>
      <c r="C33" s="21"/>
      <c r="D33" s="191" t="s">
        <v>16</v>
      </c>
      <c r="E33" s="191"/>
      <c r="F33" s="191"/>
      <c r="G33" s="191"/>
      <c r="H33" s="20"/>
      <c r="I33" s="19"/>
      <c r="J33" s="19"/>
      <c r="K33" s="192" t="s">
        <v>17</v>
      </c>
      <c r="L33" s="192"/>
      <c r="M33" s="19"/>
      <c r="N33" s="19"/>
      <c r="O33" s="12"/>
    </row>
    <row r="34" spans="1:15" ht="39.75" customHeight="1">
      <c r="A34" s="193"/>
      <c r="B34" s="193"/>
      <c r="C34" s="19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8.75">
      <c r="A35" s="21" t="s">
        <v>73</v>
      </c>
      <c r="B35" s="21"/>
      <c r="C35" s="21"/>
      <c r="D35" s="186" t="str">
        <f>M!F20</f>
        <v>О.Кучаров</v>
      </c>
      <c r="E35" s="186"/>
      <c r="F35" s="186"/>
      <c r="G35" s="186"/>
      <c r="H35" s="46"/>
      <c r="I35" s="46"/>
      <c r="J35" s="46"/>
      <c r="K35" s="20" t="s">
        <v>18</v>
      </c>
      <c r="L35" s="20"/>
      <c r="M35" s="187"/>
      <c r="N35" s="187"/>
      <c r="O35" s="62" t="str">
        <f>M!G16</f>
        <v>А.Арифжанов</v>
      </c>
    </row>
    <row r="36" spans="1:15" ht="18.75">
      <c r="A36" s="189" t="s">
        <v>19</v>
      </c>
      <c r="B36" s="189"/>
      <c r="C36" s="22" t="s">
        <v>1</v>
      </c>
      <c r="D36" s="188" t="s">
        <v>20</v>
      </c>
      <c r="E36" s="188"/>
      <c r="F36" s="188"/>
      <c r="G36" s="188"/>
      <c r="H36" s="46"/>
      <c r="I36" s="23"/>
      <c r="J36" s="23"/>
      <c r="K36" s="12"/>
      <c r="L36" s="12"/>
      <c r="M36" s="188" t="s">
        <v>21</v>
      </c>
      <c r="N36" s="188"/>
      <c r="O36" s="23" t="s">
        <v>20</v>
      </c>
    </row>
    <row r="37" ht="37.5" customHeight="1"/>
  </sheetData>
  <sheetProtection/>
  <mergeCells count="45">
    <mergeCell ref="A36:B36"/>
    <mergeCell ref="D36:G36"/>
    <mergeCell ref="M36:N36"/>
    <mergeCell ref="A34:C34"/>
    <mergeCell ref="D35:G35"/>
    <mergeCell ref="M35:N35"/>
    <mergeCell ref="A30:C30"/>
    <mergeCell ref="D33:G33"/>
    <mergeCell ref="K33:L33"/>
    <mergeCell ref="B25:C25"/>
    <mergeCell ref="B26:C26"/>
    <mergeCell ref="A29:C29"/>
    <mergeCell ref="B23:C23"/>
    <mergeCell ref="B24:C24"/>
    <mergeCell ref="B27:C27"/>
    <mergeCell ref="B28:C28"/>
    <mergeCell ref="B21:C21"/>
    <mergeCell ref="B22:C22"/>
    <mergeCell ref="B19:C19"/>
    <mergeCell ref="B20:C20"/>
    <mergeCell ref="B17:C17"/>
    <mergeCell ref="B18:C18"/>
    <mergeCell ref="B15:C15"/>
    <mergeCell ref="B16:C16"/>
    <mergeCell ref="B13:C13"/>
    <mergeCell ref="B14:C14"/>
    <mergeCell ref="C9:F9"/>
    <mergeCell ref="N11:N12"/>
    <mergeCell ref="O11:O12"/>
    <mergeCell ref="H9:K9"/>
    <mergeCell ref="M9:N9"/>
    <mergeCell ref="A11:A12"/>
    <mergeCell ref="B11:C12"/>
    <mergeCell ref="D11:D12"/>
    <mergeCell ref="E11:K11"/>
    <mergeCell ref="L11:L12"/>
    <mergeCell ref="M11:M12"/>
    <mergeCell ref="H7:I7"/>
    <mergeCell ref="A8:B8"/>
    <mergeCell ref="A6:O6"/>
    <mergeCell ref="A2:O2"/>
    <mergeCell ref="A3:O3"/>
    <mergeCell ref="A4:I4"/>
    <mergeCell ref="A5:H5"/>
    <mergeCell ref="E7:F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6"/>
  <sheetViews>
    <sheetView view="pageLayout" zoomScaleSheetLayoutView="100" workbookViewId="0" topLeftCell="A26">
      <selection activeCell="J13" sqref="J13:J28"/>
    </sheetView>
  </sheetViews>
  <sheetFormatPr defaultColWidth="9.140625" defaultRowHeight="12.75"/>
  <cols>
    <col min="1" max="2" width="4.57421875" style="1" customWidth="1"/>
    <col min="3" max="3" width="43.140625" style="1" customWidth="1"/>
    <col min="4" max="4" width="16.00390625" style="1" customWidth="1"/>
    <col min="5" max="6" width="4.7109375" style="1" hidden="1" customWidth="1"/>
    <col min="7" max="7" width="11.421875" style="1" customWidth="1"/>
    <col min="8" max="8" width="4.7109375" style="1" hidden="1" customWidth="1"/>
    <col min="9" max="9" width="4.28125" style="1" hidden="1" customWidth="1"/>
    <col min="10" max="10" width="10.28125" style="1" customWidth="1"/>
    <col min="11" max="11" width="11.28125" style="1" customWidth="1"/>
    <col min="12" max="12" width="12.140625" style="1" customWidth="1"/>
    <col min="13" max="13" width="10.421875" style="1" customWidth="1"/>
    <col min="14" max="14" width="9.28125" style="1" customWidth="1"/>
    <col min="15" max="15" width="5.28125" style="1" customWidth="1"/>
    <col min="16" max="16" width="5.57421875" style="1" customWidth="1"/>
    <col min="17" max="17" width="5.8515625" style="1" customWidth="1"/>
  </cols>
  <sheetData>
    <row r="1" spans="1:17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216" t="str">
        <f>M!C6</f>
        <v>12-шакл</v>
      </c>
      <c r="P1" s="216"/>
      <c r="Q1" s="216"/>
    </row>
    <row r="2" spans="1:17" ht="15.75" customHeight="1">
      <c r="A2" s="194" t="s">
        <v>126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15.75" customHeight="1">
      <c r="A3" s="194" t="s">
        <v>128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17" ht="15.75" customHeight="1">
      <c r="A4" s="195" t="s">
        <v>37</v>
      </c>
      <c r="B4" s="195"/>
      <c r="C4" s="195"/>
      <c r="D4" s="195"/>
      <c r="E4" s="195"/>
      <c r="F4" s="195"/>
      <c r="G4" s="195"/>
      <c r="H4" s="195"/>
      <c r="I4" s="195"/>
      <c r="J4" s="13" t="s">
        <v>22</v>
      </c>
      <c r="K4" s="26">
        <f>M!C1</f>
        <v>0</v>
      </c>
      <c r="L4" s="26"/>
      <c r="M4" s="14"/>
      <c r="N4" s="14"/>
      <c r="O4" s="14"/>
      <c r="P4" s="14"/>
      <c r="Q4" s="14"/>
    </row>
    <row r="5" spans="1:17" ht="15.75" customHeight="1">
      <c r="A5" s="195" t="str">
        <f>M!C20</f>
        <v>2017-2018 ўқув йили  </v>
      </c>
      <c r="B5" s="195"/>
      <c r="C5" s="195"/>
      <c r="D5" s="195"/>
      <c r="E5" s="195"/>
      <c r="F5" s="195"/>
      <c r="G5" s="195"/>
      <c r="H5" s="195"/>
      <c r="I5" s="44"/>
      <c r="J5" s="44" t="str">
        <f>M!C2</f>
        <v>Баҳорги</v>
      </c>
      <c r="K5" s="43" t="s">
        <v>24</v>
      </c>
      <c r="N5" s="43"/>
      <c r="O5" s="43"/>
      <c r="P5" s="43"/>
      <c r="Q5" s="43"/>
    </row>
    <row r="6" spans="1:17" ht="15.75" customHeight="1">
      <c r="A6" s="194" t="str">
        <f>M!B20</f>
        <v>Сув хўжалигини ташкил этиш ва бошқариш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1:17" ht="15.75" customHeight="1">
      <c r="A7" s="13"/>
      <c r="B7" s="13"/>
      <c r="C7" s="49">
        <f>M!C3</f>
        <v>2</v>
      </c>
      <c r="D7" s="48" t="s">
        <v>6</v>
      </c>
      <c r="E7" s="196"/>
      <c r="F7" s="196"/>
      <c r="G7" s="25">
        <f>M!C4</f>
        <v>209</v>
      </c>
      <c r="H7" s="196"/>
      <c r="I7" s="196"/>
      <c r="J7" s="48" t="s">
        <v>23</v>
      </c>
      <c r="K7" s="25">
        <f>M!C5</f>
        <v>4</v>
      </c>
      <c r="L7" s="15" t="s">
        <v>7</v>
      </c>
      <c r="M7" s="15"/>
      <c r="N7" s="15"/>
      <c r="O7" s="15"/>
      <c r="P7" s="15"/>
      <c r="Q7" s="15"/>
    </row>
    <row r="8" spans="1:17" ht="15.75" customHeight="1">
      <c r="A8" s="197" t="s">
        <v>38</v>
      </c>
      <c r="B8" s="197"/>
      <c r="C8" s="45" t="str">
        <f>'ЖН-ОН-1'!AN4</f>
        <v>Экология ва сув хуқуқи</v>
      </c>
      <c r="D8" s="40" t="s">
        <v>48</v>
      </c>
      <c r="E8" s="40"/>
      <c r="F8" s="40"/>
      <c r="G8" s="55" t="str">
        <f>'ЖН-ОН-1'!AN5</f>
        <v>Назаров Х</v>
      </c>
      <c r="H8" s="55"/>
      <c r="I8" s="57"/>
      <c r="J8" s="57"/>
      <c r="K8" s="54"/>
      <c r="L8" s="33" t="s">
        <v>47</v>
      </c>
      <c r="M8" s="33"/>
      <c r="N8" s="53" t="str">
        <f>'ЖН-ОН-1'!AN6</f>
        <v>Назаров Х</v>
      </c>
      <c r="O8" s="56"/>
      <c r="P8" s="54"/>
      <c r="Q8" s="54"/>
    </row>
    <row r="9" spans="1:17" ht="18.75" customHeight="1">
      <c r="A9" s="16" t="s">
        <v>25</v>
      </c>
      <c r="B9" s="16"/>
      <c r="C9" s="202" t="s">
        <v>26</v>
      </c>
      <c r="D9" s="202"/>
      <c r="E9" s="202"/>
      <c r="F9" s="202"/>
      <c r="G9" s="27">
        <f>M!C17</f>
        <v>52</v>
      </c>
      <c r="H9" s="204" t="s">
        <v>42</v>
      </c>
      <c r="I9" s="204"/>
      <c r="J9" s="204"/>
      <c r="K9" s="204"/>
      <c r="L9" s="27">
        <f>M!E17</f>
        <v>18</v>
      </c>
      <c r="M9" s="205" t="str">
        <f>M!F8</f>
        <v>июнь 2018 й.</v>
      </c>
      <c r="N9" s="205"/>
      <c r="O9" s="35"/>
      <c r="P9" s="215"/>
      <c r="Q9" s="215"/>
    </row>
    <row r="10" spans="1:17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8.5" customHeight="1" thickBot="1">
      <c r="A11" s="198" t="s">
        <v>0</v>
      </c>
      <c r="B11" s="199" t="s">
        <v>39</v>
      </c>
      <c r="C11" s="199"/>
      <c r="D11" s="199" t="s">
        <v>8</v>
      </c>
      <c r="E11" s="199" t="s">
        <v>9</v>
      </c>
      <c r="F11" s="199"/>
      <c r="G11" s="199"/>
      <c r="H11" s="199"/>
      <c r="I11" s="199"/>
      <c r="J11" s="199"/>
      <c r="K11" s="199"/>
      <c r="L11" s="201" t="s">
        <v>10</v>
      </c>
      <c r="M11" s="201" t="s">
        <v>11</v>
      </c>
      <c r="N11" s="201" t="s">
        <v>12</v>
      </c>
      <c r="O11" s="199" t="s">
        <v>77</v>
      </c>
      <c r="P11" s="199"/>
      <c r="Q11" s="199"/>
    </row>
    <row r="12" spans="1:17" ht="71.25" customHeight="1" thickBot="1">
      <c r="A12" s="198"/>
      <c r="B12" s="199"/>
      <c r="C12" s="199"/>
      <c r="D12" s="199"/>
      <c r="E12" s="76" t="s">
        <v>2</v>
      </c>
      <c r="F12" s="76" t="s">
        <v>69</v>
      </c>
      <c r="G12" s="76" t="s">
        <v>62</v>
      </c>
      <c r="H12" s="76" t="s">
        <v>33</v>
      </c>
      <c r="I12" s="76" t="s">
        <v>72</v>
      </c>
      <c r="J12" s="76" t="s">
        <v>74</v>
      </c>
      <c r="K12" s="76" t="s">
        <v>58</v>
      </c>
      <c r="L12" s="201"/>
      <c r="M12" s="201"/>
      <c r="N12" s="201"/>
      <c r="O12" s="199"/>
      <c r="P12" s="199"/>
      <c r="Q12" s="199"/>
    </row>
    <row r="13" spans="1:17" s="2" customFormat="1" ht="27.75" customHeight="1" thickBot="1">
      <c r="A13" s="77">
        <v>1</v>
      </c>
      <c r="B13" s="206" t="str">
        <f>'ЖН-ОН-1'!B8</f>
        <v>Абдуллаева Мадина Ботир қизи</v>
      </c>
      <c r="C13" s="206"/>
      <c r="D13" s="91" t="str">
        <f>'ЖН-ОН-1'!C8</f>
        <v>С-16-322</v>
      </c>
      <c r="E13" s="77">
        <f>'ЖН-ОН-1'!AN8+'ЖН-ОН-1'!AO8</f>
        <v>17</v>
      </c>
      <c r="F13" s="77">
        <f>'ЖН-ОН-1'!AP8+'ЖН-ОН-1'!AQ8</f>
        <v>17</v>
      </c>
      <c r="G13" s="77">
        <f>+'ЖН-ОН-1'!AN8+'ЖН-ОН-1'!AO8+'ЖН-ОН-1'!AP8+'ЖН-ОН-1'!AQ8</f>
        <v>34</v>
      </c>
      <c r="H13" s="77" t="e">
        <f>'ЖН-ОН-2'!#REF!+'ЖН-ОН-2'!#REF!</f>
        <v>#REF!</v>
      </c>
      <c r="I13" s="77" t="e">
        <f>'ЖН-ОН-2'!#REF!+'ЖН-ОН-2'!#REF!</f>
        <v>#REF!</v>
      </c>
      <c r="J13" s="77">
        <f>+'ЖН-ОН-2'!AN8+'ЖН-ОН-2'!AO8+'ЖН-ОН-2'!AP8+'ЖН-ОН-2'!AQ8</f>
        <v>0</v>
      </c>
      <c r="K13" s="77">
        <f>G13+J13</f>
        <v>34</v>
      </c>
      <c r="L13" s="80" t="str">
        <f aca="true" t="shared" si="0" ref="L13:L28">IF(OR(K13&lt;39),"-","")</f>
        <v>-</v>
      </c>
      <c r="M13" s="80">
        <f>IF(L13="-",K13,"")</f>
        <v>34</v>
      </c>
      <c r="N13" s="80" t="str">
        <f>IF(L13="-","-","")</f>
        <v>-</v>
      </c>
      <c r="O13" s="214"/>
      <c r="P13" s="214"/>
      <c r="Q13" s="214"/>
    </row>
    <row r="14" spans="1:17" s="2" customFormat="1" ht="27.75" customHeight="1" thickBot="1">
      <c r="A14" s="77">
        <v>2</v>
      </c>
      <c r="B14" s="206" t="str">
        <f>'ЖН-ОН-1'!B9</f>
        <v>Абдураззақов Дониёр Ортиқалиевич</v>
      </c>
      <c r="C14" s="206"/>
      <c r="D14" s="91" t="str">
        <f>'ЖН-ОН-1'!C9</f>
        <v>G-16-388</v>
      </c>
      <c r="E14" s="77">
        <f>'ЖН-ОН-1'!AN9+'ЖН-ОН-1'!AO9</f>
        <v>16</v>
      </c>
      <c r="F14" s="77">
        <f>'ЖН-ОН-1'!AP9+'ЖН-ОН-1'!AQ9</f>
        <v>16</v>
      </c>
      <c r="G14" s="77">
        <f>+'ЖН-ОН-1'!AN9+'ЖН-ОН-1'!AO9+'ЖН-ОН-1'!AP9+'ЖН-ОН-1'!AQ9</f>
        <v>32</v>
      </c>
      <c r="H14" s="77" t="e">
        <f>'ЖН-ОН-2'!#REF!+'ЖН-ОН-2'!#REF!</f>
        <v>#REF!</v>
      </c>
      <c r="I14" s="77" t="e">
        <f>'ЖН-ОН-2'!#REF!+'ЖН-ОН-2'!#REF!</f>
        <v>#REF!</v>
      </c>
      <c r="J14" s="77">
        <f>+'ЖН-ОН-2'!AN9+'ЖН-ОН-2'!AO9+'ЖН-ОН-2'!AP9+'ЖН-ОН-2'!AQ9</f>
        <v>0</v>
      </c>
      <c r="K14" s="77">
        <f aca="true" t="shared" si="1" ref="K14:K28">G14+J14</f>
        <v>32</v>
      </c>
      <c r="L14" s="80" t="str">
        <f t="shared" si="0"/>
        <v>-</v>
      </c>
      <c r="M14" s="80">
        <f aca="true" t="shared" si="2" ref="M14:M28">IF(L14="-",K14,"")</f>
        <v>32</v>
      </c>
      <c r="N14" s="80" t="str">
        <f aca="true" t="shared" si="3" ref="N14:N28">IF(L14="-","-","")</f>
        <v>-</v>
      </c>
      <c r="O14" s="214"/>
      <c r="P14" s="214"/>
      <c r="Q14" s="214"/>
    </row>
    <row r="15" spans="1:17" s="2" customFormat="1" ht="27.75" customHeight="1" thickBot="1">
      <c r="A15" s="77">
        <v>3</v>
      </c>
      <c r="B15" s="206" t="str">
        <f>'ЖН-ОН-1'!B10</f>
        <v>Алматова Умида Зоир қизи</v>
      </c>
      <c r="C15" s="206"/>
      <c r="D15" s="91" t="str">
        <f>'ЖН-ОН-1'!C10</f>
        <v>С-16-387</v>
      </c>
      <c r="E15" s="77">
        <f>'ЖН-ОН-1'!AN10+'ЖН-ОН-1'!AO10</f>
        <v>13</v>
      </c>
      <c r="F15" s="77">
        <f>'ЖН-ОН-1'!AP10+'ЖН-ОН-1'!AQ10</f>
        <v>13</v>
      </c>
      <c r="G15" s="77">
        <f>+'ЖН-ОН-1'!AN10+'ЖН-ОН-1'!AO10+'ЖН-ОН-1'!AP10+'ЖН-ОН-1'!AQ10</f>
        <v>26</v>
      </c>
      <c r="H15" s="77" t="e">
        <f>'ЖН-ОН-2'!#REF!+'ЖН-ОН-2'!#REF!</f>
        <v>#REF!</v>
      </c>
      <c r="I15" s="77" t="e">
        <f>'ЖН-ОН-2'!#REF!+'ЖН-ОН-2'!#REF!</f>
        <v>#REF!</v>
      </c>
      <c r="J15" s="77">
        <f>+'ЖН-ОН-2'!AN10+'ЖН-ОН-2'!AO10+'ЖН-ОН-2'!AP10+'ЖН-ОН-2'!AQ10</f>
        <v>0</v>
      </c>
      <c r="K15" s="77">
        <f t="shared" si="1"/>
        <v>26</v>
      </c>
      <c r="L15" s="80" t="str">
        <f t="shared" si="0"/>
        <v>-</v>
      </c>
      <c r="M15" s="80">
        <f t="shared" si="2"/>
        <v>26</v>
      </c>
      <c r="N15" s="80" t="str">
        <f t="shared" si="3"/>
        <v>-</v>
      </c>
      <c r="O15" s="214"/>
      <c r="P15" s="214"/>
      <c r="Q15" s="214"/>
    </row>
    <row r="16" spans="1:17" s="2" customFormat="1" ht="27.75" customHeight="1" thickBot="1">
      <c r="A16" s="77">
        <v>4</v>
      </c>
      <c r="B16" s="206" t="str">
        <f>'ЖН-ОН-1'!B11</f>
        <v>Ахмеджанов Сарвар Шоалиевич</v>
      </c>
      <c r="C16" s="206"/>
      <c r="D16" s="91" t="str">
        <f>'ЖН-ОН-1'!C11</f>
        <v>С-16-201</v>
      </c>
      <c r="E16" s="77">
        <f>'ЖН-ОН-1'!AN11+'ЖН-ОН-1'!AO11</f>
        <v>17</v>
      </c>
      <c r="F16" s="77">
        <f>'ЖН-ОН-1'!AP11+'ЖН-ОН-1'!AQ11</f>
        <v>17</v>
      </c>
      <c r="G16" s="77">
        <f>+'ЖН-ОН-1'!AN11+'ЖН-ОН-1'!AO11+'ЖН-ОН-1'!AP11+'ЖН-ОН-1'!AQ11</f>
        <v>34</v>
      </c>
      <c r="H16" s="77" t="e">
        <f>'ЖН-ОН-2'!#REF!+'ЖН-ОН-2'!#REF!</f>
        <v>#REF!</v>
      </c>
      <c r="I16" s="77" t="e">
        <f>'ЖН-ОН-2'!#REF!+'ЖН-ОН-2'!#REF!</f>
        <v>#REF!</v>
      </c>
      <c r="J16" s="77">
        <f>+'ЖН-ОН-2'!AN11+'ЖН-ОН-2'!AO11+'ЖН-ОН-2'!AP11+'ЖН-ОН-2'!AQ11</f>
        <v>0</v>
      </c>
      <c r="K16" s="77">
        <f t="shared" si="1"/>
        <v>34</v>
      </c>
      <c r="L16" s="80" t="str">
        <f t="shared" si="0"/>
        <v>-</v>
      </c>
      <c r="M16" s="80">
        <f t="shared" si="2"/>
        <v>34</v>
      </c>
      <c r="N16" s="80" t="str">
        <f t="shared" si="3"/>
        <v>-</v>
      </c>
      <c r="O16" s="214"/>
      <c r="P16" s="214"/>
      <c r="Q16" s="214"/>
    </row>
    <row r="17" spans="1:17" s="2" customFormat="1" ht="27.75" customHeight="1" thickBot="1">
      <c r="A17" s="77">
        <v>5</v>
      </c>
      <c r="B17" s="206" t="str">
        <f>'ЖН-ОН-1'!B12</f>
        <v>Бараев Марат Асхатович</v>
      </c>
      <c r="C17" s="206"/>
      <c r="D17" s="91" t="str">
        <f>'ЖН-ОН-1'!C12</f>
        <v>G-16-161</v>
      </c>
      <c r="E17" s="77">
        <f>'ЖН-ОН-1'!AN12+'ЖН-ОН-1'!AO12</f>
        <v>12</v>
      </c>
      <c r="F17" s="77">
        <f>'ЖН-ОН-1'!AP12+'ЖН-ОН-1'!AQ12</f>
        <v>12</v>
      </c>
      <c r="G17" s="77">
        <f>+'ЖН-ОН-1'!AN12+'ЖН-ОН-1'!AO12+'ЖН-ОН-1'!AP12+'ЖН-ОН-1'!AQ12</f>
        <v>24</v>
      </c>
      <c r="H17" s="77" t="e">
        <f>'ЖН-ОН-2'!#REF!+'ЖН-ОН-2'!#REF!</f>
        <v>#REF!</v>
      </c>
      <c r="I17" s="77" t="e">
        <f>'ЖН-ОН-2'!#REF!+'ЖН-ОН-2'!#REF!</f>
        <v>#REF!</v>
      </c>
      <c r="J17" s="77">
        <f>+'ЖН-ОН-2'!AN12+'ЖН-ОН-2'!AO12+'ЖН-ОН-2'!AP12+'ЖН-ОН-2'!AQ12</f>
        <v>0</v>
      </c>
      <c r="K17" s="77">
        <f t="shared" si="1"/>
        <v>24</v>
      </c>
      <c r="L17" s="80" t="str">
        <f t="shared" si="0"/>
        <v>-</v>
      </c>
      <c r="M17" s="80">
        <f t="shared" si="2"/>
        <v>24</v>
      </c>
      <c r="N17" s="80" t="str">
        <f t="shared" si="3"/>
        <v>-</v>
      </c>
      <c r="O17" s="214"/>
      <c r="P17" s="214"/>
      <c r="Q17" s="214"/>
    </row>
    <row r="18" spans="1:17" s="2" customFormat="1" ht="27.75" customHeight="1" thickBot="1">
      <c r="A18" s="77">
        <v>6</v>
      </c>
      <c r="B18" s="206" t="str">
        <f>'ЖН-ОН-1'!B13</f>
        <v>Джалгасбаева Айман Нургази қизи</v>
      </c>
      <c r="C18" s="206"/>
      <c r="D18" s="91" t="str">
        <f>'ЖН-ОН-1'!C13</f>
        <v>С-16-449</v>
      </c>
      <c r="E18" s="77">
        <f>'ЖН-ОН-1'!AN13+'ЖН-ОН-1'!AO13</f>
        <v>15</v>
      </c>
      <c r="F18" s="77">
        <f>'ЖН-ОН-1'!AP13+'ЖН-ОН-1'!AQ13</f>
        <v>15</v>
      </c>
      <c r="G18" s="77">
        <f>+'ЖН-ОН-1'!AN13+'ЖН-ОН-1'!AO13+'ЖН-ОН-1'!AP13+'ЖН-ОН-1'!AQ13</f>
        <v>30</v>
      </c>
      <c r="H18" s="77" t="e">
        <f>'ЖН-ОН-2'!#REF!+'ЖН-ОН-2'!#REF!</f>
        <v>#REF!</v>
      </c>
      <c r="I18" s="77" t="e">
        <f>'ЖН-ОН-2'!#REF!+'ЖН-ОН-2'!#REF!</f>
        <v>#REF!</v>
      </c>
      <c r="J18" s="77">
        <f>+'ЖН-ОН-2'!AN13+'ЖН-ОН-2'!AO13+'ЖН-ОН-2'!AP13+'ЖН-ОН-2'!AQ13</f>
        <v>0</v>
      </c>
      <c r="K18" s="77">
        <f t="shared" si="1"/>
        <v>30</v>
      </c>
      <c r="L18" s="80" t="str">
        <f t="shared" si="0"/>
        <v>-</v>
      </c>
      <c r="M18" s="80">
        <f t="shared" si="2"/>
        <v>30</v>
      </c>
      <c r="N18" s="80" t="str">
        <f t="shared" si="3"/>
        <v>-</v>
      </c>
      <c r="O18" s="214"/>
      <c r="P18" s="214"/>
      <c r="Q18" s="214"/>
    </row>
    <row r="19" spans="1:17" s="2" customFormat="1" ht="27.75" customHeight="1" thickBot="1">
      <c r="A19" s="77">
        <v>7</v>
      </c>
      <c r="B19" s="206" t="str">
        <f>'ЖН-ОН-1'!B14</f>
        <v>Джурабаев Улуғбек Бахромжон ўғли</v>
      </c>
      <c r="C19" s="206"/>
      <c r="D19" s="91" t="str">
        <f>'ЖН-ОН-1'!C14</f>
        <v>С-16-320</v>
      </c>
      <c r="E19" s="77">
        <f>'ЖН-ОН-1'!AN14+'ЖН-ОН-1'!AO14</f>
        <v>17</v>
      </c>
      <c r="F19" s="77">
        <f>'ЖН-ОН-1'!AP14+'ЖН-ОН-1'!AQ14</f>
        <v>17</v>
      </c>
      <c r="G19" s="77">
        <f>+'ЖН-ОН-1'!AN14+'ЖН-ОН-1'!AO14+'ЖН-ОН-1'!AP14+'ЖН-ОН-1'!AQ14</f>
        <v>34</v>
      </c>
      <c r="H19" s="77" t="e">
        <f>'ЖН-ОН-2'!#REF!+'ЖН-ОН-2'!#REF!</f>
        <v>#REF!</v>
      </c>
      <c r="I19" s="77" t="e">
        <f>'ЖН-ОН-2'!#REF!+'ЖН-ОН-2'!#REF!</f>
        <v>#REF!</v>
      </c>
      <c r="J19" s="77">
        <f>+'ЖН-ОН-2'!AN14+'ЖН-ОН-2'!AO14+'ЖН-ОН-2'!AP14+'ЖН-ОН-2'!AQ14</f>
        <v>0</v>
      </c>
      <c r="K19" s="77">
        <f t="shared" si="1"/>
        <v>34</v>
      </c>
      <c r="L19" s="80" t="str">
        <f t="shared" si="0"/>
        <v>-</v>
      </c>
      <c r="M19" s="80">
        <f t="shared" si="2"/>
        <v>34</v>
      </c>
      <c r="N19" s="80" t="str">
        <f t="shared" si="3"/>
        <v>-</v>
      </c>
      <c r="O19" s="214"/>
      <c r="P19" s="214"/>
      <c r="Q19" s="214"/>
    </row>
    <row r="20" spans="1:17" s="2" customFormat="1" ht="27.75" customHeight="1" thickBot="1">
      <c r="A20" s="77">
        <v>8</v>
      </c>
      <c r="B20" s="206" t="str">
        <f>'ЖН-ОН-1'!B15</f>
        <v>Курбанов Искандер Маратович</v>
      </c>
      <c r="C20" s="206"/>
      <c r="D20" s="91" t="str">
        <f>'ЖН-ОН-1'!C15</f>
        <v>С-16-324</v>
      </c>
      <c r="E20" s="77">
        <f>'ЖН-ОН-1'!AN15+'ЖН-ОН-1'!AO15</f>
        <v>11</v>
      </c>
      <c r="F20" s="77">
        <f>'ЖН-ОН-1'!AP15+'ЖН-ОН-1'!AQ15</f>
        <v>11</v>
      </c>
      <c r="G20" s="77">
        <f>+'ЖН-ОН-1'!AN15+'ЖН-ОН-1'!AO15+'ЖН-ОН-1'!AP15+'ЖН-ОН-1'!AQ15</f>
        <v>22</v>
      </c>
      <c r="H20" s="77" t="e">
        <f>'ЖН-ОН-2'!#REF!+'ЖН-ОН-2'!#REF!</f>
        <v>#REF!</v>
      </c>
      <c r="I20" s="77" t="e">
        <f>'ЖН-ОН-2'!#REF!+'ЖН-ОН-2'!#REF!</f>
        <v>#REF!</v>
      </c>
      <c r="J20" s="77">
        <f>+'ЖН-ОН-2'!AN15+'ЖН-ОН-2'!AO15+'ЖН-ОН-2'!AP15+'ЖН-ОН-2'!AQ15</f>
        <v>0</v>
      </c>
      <c r="K20" s="77">
        <f t="shared" si="1"/>
        <v>22</v>
      </c>
      <c r="L20" s="80" t="str">
        <f t="shared" si="0"/>
        <v>-</v>
      </c>
      <c r="M20" s="80">
        <f t="shared" si="2"/>
        <v>22</v>
      </c>
      <c r="N20" s="80" t="str">
        <f t="shared" si="3"/>
        <v>-</v>
      </c>
      <c r="O20" s="214"/>
      <c r="P20" s="214"/>
      <c r="Q20" s="214"/>
    </row>
    <row r="21" spans="1:17" s="2" customFormat="1" ht="27.75" customHeight="1" thickBot="1">
      <c r="A21" s="77">
        <v>9</v>
      </c>
      <c r="B21" s="206" t="str">
        <f>'ЖН-ОН-1'!B16</f>
        <v>Мажидова Мафтуна Фарход қизи</v>
      </c>
      <c r="C21" s="206"/>
      <c r="D21" s="91" t="str">
        <f>'ЖН-ОН-1'!C16</f>
        <v>G-16-112</v>
      </c>
      <c r="E21" s="77">
        <f>'ЖН-ОН-1'!AN16+'ЖН-ОН-1'!AO16</f>
        <v>16</v>
      </c>
      <c r="F21" s="77">
        <f>'ЖН-ОН-1'!AP16+'ЖН-ОН-1'!AQ16</f>
        <v>16</v>
      </c>
      <c r="G21" s="77">
        <f>+'ЖН-ОН-1'!AN16+'ЖН-ОН-1'!AO16+'ЖН-ОН-1'!AP16+'ЖН-ОН-1'!AQ16</f>
        <v>32</v>
      </c>
      <c r="H21" s="77" t="e">
        <f>'ЖН-ОН-2'!#REF!+'ЖН-ОН-2'!#REF!</f>
        <v>#REF!</v>
      </c>
      <c r="I21" s="77" t="e">
        <f>'ЖН-ОН-2'!#REF!+'ЖН-ОН-2'!#REF!</f>
        <v>#REF!</v>
      </c>
      <c r="J21" s="77">
        <f>+'ЖН-ОН-2'!AN16+'ЖН-ОН-2'!AO16+'ЖН-ОН-2'!AP16+'ЖН-ОН-2'!AQ16</f>
        <v>0</v>
      </c>
      <c r="K21" s="77">
        <f t="shared" si="1"/>
        <v>32</v>
      </c>
      <c r="L21" s="80" t="str">
        <f t="shared" si="0"/>
        <v>-</v>
      </c>
      <c r="M21" s="80">
        <f t="shared" si="2"/>
        <v>32</v>
      </c>
      <c r="N21" s="80" t="str">
        <f t="shared" si="3"/>
        <v>-</v>
      </c>
      <c r="O21" s="214"/>
      <c r="P21" s="214"/>
      <c r="Q21" s="214"/>
    </row>
    <row r="22" spans="1:17" s="2" customFormat="1" ht="27.75" customHeight="1" thickBot="1">
      <c r="A22" s="77">
        <v>10</v>
      </c>
      <c r="B22" s="206" t="str">
        <f>'ЖН-ОН-1'!B17</f>
        <v>Ниязов Хусан Тахиржанович</v>
      </c>
      <c r="C22" s="206"/>
      <c r="D22" s="91" t="str">
        <f>'ЖН-ОН-1'!C17</f>
        <v>G-16-323</v>
      </c>
      <c r="E22" s="77">
        <f>'ЖН-ОН-1'!AN17+'ЖН-ОН-1'!AO17</f>
        <v>13</v>
      </c>
      <c r="F22" s="77">
        <f>'ЖН-ОН-1'!AP17+'ЖН-ОН-1'!AQ17</f>
        <v>13</v>
      </c>
      <c r="G22" s="77">
        <f>+'ЖН-ОН-1'!AN17+'ЖН-ОН-1'!AO17+'ЖН-ОН-1'!AP17+'ЖН-ОН-1'!AQ17</f>
        <v>26</v>
      </c>
      <c r="H22" s="77" t="e">
        <f>'ЖН-ОН-2'!#REF!+'ЖН-ОН-2'!#REF!</f>
        <v>#REF!</v>
      </c>
      <c r="I22" s="77" t="e">
        <f>'ЖН-ОН-2'!#REF!+'ЖН-ОН-2'!#REF!</f>
        <v>#REF!</v>
      </c>
      <c r="J22" s="77">
        <f>+'ЖН-ОН-2'!AN17+'ЖН-ОН-2'!AO17+'ЖН-ОН-2'!AP17+'ЖН-ОН-2'!AQ17</f>
        <v>0</v>
      </c>
      <c r="K22" s="77">
        <f t="shared" si="1"/>
        <v>26</v>
      </c>
      <c r="L22" s="80" t="str">
        <f t="shared" si="0"/>
        <v>-</v>
      </c>
      <c r="M22" s="80">
        <f t="shared" si="2"/>
        <v>26</v>
      </c>
      <c r="N22" s="80" t="str">
        <f t="shared" si="3"/>
        <v>-</v>
      </c>
      <c r="O22" s="214"/>
      <c r="P22" s="214"/>
      <c r="Q22" s="214"/>
    </row>
    <row r="23" spans="1:17" s="2" customFormat="1" ht="27.75" customHeight="1" thickBot="1">
      <c r="A23" s="77">
        <v>11</v>
      </c>
      <c r="B23" s="206" t="str">
        <f>'ЖН-ОН-1'!B18</f>
        <v>Мирагзамова Дилором Ахат қизи</v>
      </c>
      <c r="C23" s="206"/>
      <c r="D23" s="91" t="str">
        <f>'ЖН-ОН-1'!C18</f>
        <v>С-16-386</v>
      </c>
      <c r="E23" s="77">
        <f>'ЖН-ОН-1'!AN18+'ЖН-ОН-1'!AO18</f>
        <v>8</v>
      </c>
      <c r="F23" s="77">
        <f>'ЖН-ОН-1'!AP18+'ЖН-ОН-1'!AQ18</f>
        <v>8</v>
      </c>
      <c r="G23" s="77">
        <f>+'ЖН-ОН-1'!AN18+'ЖН-ОН-1'!AO18+'ЖН-ОН-1'!AP18+'ЖН-ОН-1'!AQ18</f>
        <v>16</v>
      </c>
      <c r="H23" s="77" t="e">
        <f>'ЖН-ОН-2'!#REF!+'ЖН-ОН-2'!#REF!</f>
        <v>#REF!</v>
      </c>
      <c r="I23" s="77" t="e">
        <f>'ЖН-ОН-2'!#REF!+'ЖН-ОН-2'!#REF!</f>
        <v>#REF!</v>
      </c>
      <c r="J23" s="77">
        <f>+'ЖН-ОН-2'!AN18+'ЖН-ОН-2'!AO18+'ЖН-ОН-2'!AP18+'ЖН-ОН-2'!AQ18</f>
        <v>0</v>
      </c>
      <c r="K23" s="77">
        <f t="shared" si="1"/>
        <v>16</v>
      </c>
      <c r="L23" s="80" t="str">
        <f t="shared" si="0"/>
        <v>-</v>
      </c>
      <c r="M23" s="80">
        <f t="shared" si="2"/>
        <v>16</v>
      </c>
      <c r="N23" s="80" t="str">
        <f t="shared" si="3"/>
        <v>-</v>
      </c>
      <c r="O23" s="214"/>
      <c r="P23" s="214"/>
      <c r="Q23" s="214"/>
    </row>
    <row r="24" spans="1:17" s="2" customFormat="1" ht="27.75" customHeight="1" thickBot="1">
      <c r="A24" s="77">
        <v>12</v>
      </c>
      <c r="B24" s="206" t="str">
        <f>'ЖН-ОН-1'!B19</f>
        <v>Омилхонов Шахзодхон Жамолхон ўғли</v>
      </c>
      <c r="C24" s="206"/>
      <c r="D24" s="91" t="str">
        <f>'ЖН-ОН-1'!C19</f>
        <v>С-16-200</v>
      </c>
      <c r="E24" s="77">
        <f>'ЖН-ОН-1'!AN19+'ЖН-ОН-1'!AO19</f>
        <v>8</v>
      </c>
      <c r="F24" s="77">
        <f>'ЖН-ОН-1'!AP19+'ЖН-ОН-1'!AQ19</f>
        <v>13</v>
      </c>
      <c r="G24" s="77">
        <f>+'ЖН-ОН-1'!AN19+'ЖН-ОН-1'!AO19+'ЖН-ОН-1'!AP19+'ЖН-ОН-1'!AQ19</f>
        <v>21</v>
      </c>
      <c r="H24" s="77" t="e">
        <f>'ЖН-ОН-2'!#REF!+'ЖН-ОН-2'!#REF!</f>
        <v>#REF!</v>
      </c>
      <c r="I24" s="77" t="e">
        <f>'ЖН-ОН-2'!#REF!+'ЖН-ОН-2'!#REF!</f>
        <v>#REF!</v>
      </c>
      <c r="J24" s="77">
        <f>+'ЖН-ОН-2'!AN19+'ЖН-ОН-2'!AO19+'ЖН-ОН-2'!AP19+'ЖН-ОН-2'!AQ19</f>
        <v>0</v>
      </c>
      <c r="K24" s="77">
        <f t="shared" si="1"/>
        <v>21</v>
      </c>
      <c r="L24" s="80" t="str">
        <f t="shared" si="0"/>
        <v>-</v>
      </c>
      <c r="M24" s="80">
        <f t="shared" si="2"/>
        <v>21</v>
      </c>
      <c r="N24" s="80" t="str">
        <f t="shared" si="3"/>
        <v>-</v>
      </c>
      <c r="O24" s="214"/>
      <c r="P24" s="214"/>
      <c r="Q24" s="214"/>
    </row>
    <row r="25" spans="1:17" s="2" customFormat="1" ht="27.75" customHeight="1" thickBot="1">
      <c r="A25" s="77">
        <v>13</v>
      </c>
      <c r="B25" s="206" t="str">
        <f>'ЖН-ОН-1'!B20</f>
        <v>Сайфуллаева Шахзода Шухрат қизи</v>
      </c>
      <c r="C25" s="206"/>
      <c r="D25" s="91" t="str">
        <f>'ЖН-ОН-1'!C20</f>
        <v>G-16-321</v>
      </c>
      <c r="E25" s="77">
        <f>'ЖН-ОН-1'!AN20+'ЖН-ОН-1'!AO20</f>
        <v>12</v>
      </c>
      <c r="F25" s="77">
        <f>'ЖН-ОН-1'!AP20+'ЖН-ОН-1'!AQ20</f>
        <v>17</v>
      </c>
      <c r="G25" s="77">
        <f>+'ЖН-ОН-1'!AN20+'ЖН-ОН-1'!AO20+'ЖН-ОН-1'!AP20+'ЖН-ОН-1'!AQ20</f>
        <v>29</v>
      </c>
      <c r="H25" s="77" t="e">
        <f>'ЖН-ОН-2'!#REF!+'ЖН-ОН-2'!#REF!</f>
        <v>#REF!</v>
      </c>
      <c r="I25" s="77" t="e">
        <f>'ЖН-ОН-2'!#REF!+'ЖН-ОН-2'!#REF!</f>
        <v>#REF!</v>
      </c>
      <c r="J25" s="77">
        <f>+'ЖН-ОН-2'!AN20+'ЖН-ОН-2'!AO20+'ЖН-ОН-2'!AP20+'ЖН-ОН-2'!AQ20</f>
        <v>0</v>
      </c>
      <c r="K25" s="77">
        <f t="shared" si="1"/>
        <v>29</v>
      </c>
      <c r="L25" s="80" t="str">
        <f t="shared" si="0"/>
        <v>-</v>
      </c>
      <c r="M25" s="80">
        <f t="shared" si="2"/>
        <v>29</v>
      </c>
      <c r="N25" s="80" t="str">
        <f t="shared" si="3"/>
        <v>-</v>
      </c>
      <c r="O25" s="214"/>
      <c r="P25" s="214"/>
      <c r="Q25" s="214"/>
    </row>
    <row r="26" spans="1:17" s="2" customFormat="1" ht="27.75" customHeight="1" thickBot="1">
      <c r="A26" s="77">
        <v>14</v>
      </c>
      <c r="B26" s="206" t="str">
        <f>'ЖН-ОН-1'!B21</f>
        <v>Турдалиев Шерзоджон Шавкатжон ўғли</v>
      </c>
      <c r="C26" s="206"/>
      <c r="D26" s="91" t="str">
        <f>'ЖН-ОН-1'!C21</f>
        <v>С-16-162</v>
      </c>
      <c r="E26" s="77">
        <f>'ЖН-ОН-1'!AN21+'ЖН-ОН-1'!AO21</f>
        <v>8</v>
      </c>
      <c r="F26" s="77">
        <f>'ЖН-ОН-1'!AP21+'ЖН-ОН-1'!AQ21</f>
        <v>8</v>
      </c>
      <c r="G26" s="77">
        <f>+'ЖН-ОН-1'!AN21+'ЖН-ОН-1'!AO21+'ЖН-ОН-1'!AP21+'ЖН-ОН-1'!AQ21</f>
        <v>16</v>
      </c>
      <c r="H26" s="77" t="e">
        <f>'ЖН-ОН-2'!#REF!+'ЖН-ОН-2'!#REF!</f>
        <v>#REF!</v>
      </c>
      <c r="I26" s="77" t="e">
        <f>'ЖН-ОН-2'!#REF!+'ЖН-ОН-2'!#REF!</f>
        <v>#REF!</v>
      </c>
      <c r="J26" s="77">
        <f>+'ЖН-ОН-2'!AN21+'ЖН-ОН-2'!AO21+'ЖН-ОН-2'!AP21+'ЖН-ОН-2'!AQ21</f>
        <v>0</v>
      </c>
      <c r="K26" s="77">
        <f t="shared" si="1"/>
        <v>16</v>
      </c>
      <c r="L26" s="80" t="str">
        <f t="shared" si="0"/>
        <v>-</v>
      </c>
      <c r="M26" s="80">
        <f t="shared" si="2"/>
        <v>16</v>
      </c>
      <c r="N26" s="80" t="str">
        <f t="shared" si="3"/>
        <v>-</v>
      </c>
      <c r="O26" s="214"/>
      <c r="P26" s="214"/>
      <c r="Q26" s="214"/>
    </row>
    <row r="27" spans="1:17" s="2" customFormat="1" ht="27.75" customHeight="1" thickBot="1">
      <c r="A27" s="77">
        <v>15</v>
      </c>
      <c r="B27" s="206" t="str">
        <f>'ЖН-ОН-1'!B22</f>
        <v>Халфина Руфина Рустам қизи</v>
      </c>
      <c r="C27" s="206"/>
      <c r="D27" s="91" t="str">
        <f>'ЖН-ОН-1'!C22</f>
        <v>С16-436</v>
      </c>
      <c r="E27" s="77">
        <f>'ЖН-ОН-1'!AN22+'ЖН-ОН-1'!AO22</f>
        <v>16</v>
      </c>
      <c r="F27" s="77">
        <f>'ЖН-ОН-1'!AP22+'ЖН-ОН-1'!AQ22</f>
        <v>16</v>
      </c>
      <c r="G27" s="77">
        <f>+'ЖН-ОН-1'!AN22+'ЖН-ОН-1'!AO22+'ЖН-ОН-1'!AP22+'ЖН-ОН-1'!AQ22</f>
        <v>32</v>
      </c>
      <c r="H27" s="77" t="e">
        <f>'ЖН-ОН-2'!#REF!+'ЖН-ОН-2'!#REF!</f>
        <v>#REF!</v>
      </c>
      <c r="I27" s="77" t="e">
        <f>'ЖН-ОН-2'!#REF!+'ЖН-ОН-2'!#REF!</f>
        <v>#REF!</v>
      </c>
      <c r="J27" s="77">
        <f>+'ЖН-ОН-2'!AN22+'ЖН-ОН-2'!AO22+'ЖН-ОН-2'!AP22+'ЖН-ОН-2'!AQ22</f>
        <v>0</v>
      </c>
      <c r="K27" s="77">
        <f t="shared" si="1"/>
        <v>32</v>
      </c>
      <c r="L27" s="80" t="str">
        <f t="shared" si="0"/>
        <v>-</v>
      </c>
      <c r="M27" s="80">
        <f t="shared" si="2"/>
        <v>32</v>
      </c>
      <c r="N27" s="80" t="str">
        <f t="shared" si="3"/>
        <v>-</v>
      </c>
      <c r="O27" s="214"/>
      <c r="P27" s="214"/>
      <c r="Q27" s="214"/>
    </row>
    <row r="28" spans="1:17" s="2" customFormat="1" ht="27.75" customHeight="1" thickBot="1">
      <c r="A28" s="77">
        <v>16</v>
      </c>
      <c r="B28" s="206" t="str">
        <f>'ЖН-ОН-1'!B23</f>
        <v>Цой Виктор Вадимович</v>
      </c>
      <c r="C28" s="206"/>
      <c r="D28" s="91" t="str">
        <f>'ЖН-ОН-1'!C23</f>
        <v>С-16-199</v>
      </c>
      <c r="E28" s="77">
        <f>'ЖН-ОН-1'!AN23+'ЖН-ОН-1'!AO23</f>
        <v>13</v>
      </c>
      <c r="F28" s="77">
        <f>'ЖН-ОН-1'!AP23+'ЖН-ОН-1'!AQ23</f>
        <v>13</v>
      </c>
      <c r="G28" s="77">
        <f>+'ЖН-ОН-1'!AN23+'ЖН-ОН-1'!AO23+'ЖН-ОН-1'!AP23+'ЖН-ОН-1'!AQ23</f>
        <v>26</v>
      </c>
      <c r="H28" s="77" t="e">
        <f>'ЖН-ОН-2'!#REF!+'ЖН-ОН-2'!#REF!</f>
        <v>#REF!</v>
      </c>
      <c r="I28" s="77" t="e">
        <f>'ЖН-ОН-2'!#REF!+'ЖН-ОН-2'!#REF!</f>
        <v>#REF!</v>
      </c>
      <c r="J28" s="77">
        <f>+'ЖН-ОН-2'!AN23+'ЖН-ОН-2'!AO23+'ЖН-ОН-2'!AP23+'ЖН-ОН-2'!AQ23</f>
        <v>0</v>
      </c>
      <c r="K28" s="77">
        <f t="shared" si="1"/>
        <v>26</v>
      </c>
      <c r="L28" s="80" t="str">
        <f t="shared" si="0"/>
        <v>-</v>
      </c>
      <c r="M28" s="80">
        <f t="shared" si="2"/>
        <v>26</v>
      </c>
      <c r="N28" s="80" t="str">
        <f t="shared" si="3"/>
        <v>-</v>
      </c>
      <c r="O28" s="214"/>
      <c r="P28" s="214"/>
      <c r="Q28" s="214"/>
    </row>
    <row r="29" spans="1:17" s="2" customFormat="1" ht="27.75" customHeight="1" thickBot="1">
      <c r="A29" s="212" t="s">
        <v>14</v>
      </c>
      <c r="B29" s="212"/>
      <c r="C29" s="212"/>
      <c r="D29" s="81"/>
      <c r="E29" s="82"/>
      <c r="F29" s="83"/>
      <c r="G29" s="83"/>
      <c r="H29" s="83"/>
      <c r="I29" s="82"/>
      <c r="J29" s="82"/>
      <c r="K29" s="84"/>
      <c r="L29" s="84"/>
      <c r="M29" s="82"/>
      <c r="N29" s="82"/>
      <c r="O29" s="217"/>
      <c r="P29" s="217"/>
      <c r="Q29" s="217"/>
    </row>
    <row r="30" spans="1:17" s="2" customFormat="1" ht="27.75" customHeight="1">
      <c r="A30" s="190"/>
      <c r="B30" s="190"/>
      <c r="C30" s="19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" customFormat="1" ht="27.75" customHeight="1">
      <c r="A31" s="17"/>
      <c r="B31" s="17"/>
      <c r="C31" s="18" t="s">
        <v>15</v>
      </c>
      <c r="D31" s="34">
        <f>M!G20</f>
        <v>16</v>
      </c>
      <c r="E31" s="46"/>
      <c r="F31" s="46"/>
      <c r="G31" s="20" t="s">
        <v>75</v>
      </c>
      <c r="H31" s="20"/>
      <c r="I31" s="20"/>
      <c r="J31" s="20"/>
      <c r="K31" s="12"/>
      <c r="L31" s="12"/>
      <c r="M31" s="12"/>
      <c r="N31" s="21"/>
      <c r="O31" s="12"/>
      <c r="P31" s="12"/>
      <c r="Q31" s="12"/>
    </row>
    <row r="32" spans="1:17" s="2" customFormat="1" ht="27.75" customHeight="1">
      <c r="A32" s="17"/>
      <c r="B32" s="17"/>
      <c r="C32" s="18"/>
      <c r="D32" s="47"/>
      <c r="E32" s="20"/>
      <c r="F32" s="20"/>
      <c r="G32" s="20"/>
      <c r="H32" s="20"/>
      <c r="I32" s="12"/>
      <c r="J32" s="12"/>
      <c r="K32" s="20"/>
      <c r="L32" s="20"/>
      <c r="M32" s="12"/>
      <c r="N32" s="21"/>
      <c r="O32" s="12"/>
      <c r="P32" s="12"/>
      <c r="Q32" s="12"/>
    </row>
    <row r="33" spans="1:17" ht="49.5" customHeight="1">
      <c r="A33" s="12"/>
      <c r="B33" s="12"/>
      <c r="C33" s="21"/>
      <c r="D33" s="191" t="s">
        <v>16</v>
      </c>
      <c r="E33" s="191"/>
      <c r="F33" s="191"/>
      <c r="G33" s="191"/>
      <c r="H33" s="20"/>
      <c r="I33" s="19"/>
      <c r="J33" s="19"/>
      <c r="K33" s="192" t="s">
        <v>17</v>
      </c>
      <c r="L33" s="192"/>
      <c r="M33" s="19"/>
      <c r="N33" s="19"/>
      <c r="O33" s="12"/>
      <c r="P33" s="12"/>
      <c r="Q33" s="12"/>
    </row>
    <row r="34" spans="1:17" ht="39.75" customHeight="1">
      <c r="A34" s="193"/>
      <c r="B34" s="193"/>
      <c r="C34" s="19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8.75">
      <c r="A35" s="21" t="s">
        <v>73</v>
      </c>
      <c r="B35" s="21"/>
      <c r="C35" s="21"/>
      <c r="D35" s="186" t="str">
        <f>M!F20</f>
        <v>О.Кучаров</v>
      </c>
      <c r="E35" s="186"/>
      <c r="F35" s="186"/>
      <c r="G35" s="186"/>
      <c r="H35" s="46"/>
      <c r="I35" s="46"/>
      <c r="J35" s="46"/>
      <c r="K35" s="20" t="s">
        <v>18</v>
      </c>
      <c r="L35" s="20"/>
      <c r="M35" s="187"/>
      <c r="N35" s="187"/>
      <c r="O35" s="50" t="str">
        <f>M!G17</f>
        <v>Д.Назаралиев</v>
      </c>
      <c r="P35" s="50"/>
      <c r="Q35" s="50"/>
    </row>
    <row r="36" spans="1:17" ht="18.75">
      <c r="A36" s="189" t="s">
        <v>19</v>
      </c>
      <c r="B36" s="189"/>
      <c r="C36" s="22" t="s">
        <v>1</v>
      </c>
      <c r="D36" s="188" t="s">
        <v>20</v>
      </c>
      <c r="E36" s="188"/>
      <c r="F36" s="188"/>
      <c r="G36" s="188"/>
      <c r="H36" s="46"/>
      <c r="I36" s="23"/>
      <c r="J36" s="23"/>
      <c r="K36" s="12"/>
      <c r="L36" s="12"/>
      <c r="M36" s="188" t="s">
        <v>21</v>
      </c>
      <c r="N36" s="188"/>
      <c r="O36" s="218" t="s">
        <v>20</v>
      </c>
      <c r="P36" s="218"/>
      <c r="Q36" s="218"/>
    </row>
    <row r="37" ht="41.25" customHeight="1"/>
  </sheetData>
  <sheetProtection/>
  <mergeCells count="65">
    <mergeCell ref="A36:B36"/>
    <mergeCell ref="D36:G36"/>
    <mergeCell ref="M36:N36"/>
    <mergeCell ref="O36:Q36"/>
    <mergeCell ref="A34:C34"/>
    <mergeCell ref="D35:G35"/>
    <mergeCell ref="M35:N35"/>
    <mergeCell ref="A29:C29"/>
    <mergeCell ref="O29:Q29"/>
    <mergeCell ref="A30:C30"/>
    <mergeCell ref="O27:Q27"/>
    <mergeCell ref="B28:C28"/>
    <mergeCell ref="O28:Q28"/>
    <mergeCell ref="O1:Q1"/>
    <mergeCell ref="D33:G33"/>
    <mergeCell ref="K33:L33"/>
    <mergeCell ref="B27:C27"/>
    <mergeCell ref="B25:C25"/>
    <mergeCell ref="O25:Q25"/>
    <mergeCell ref="B26:C26"/>
    <mergeCell ref="O26:Q26"/>
    <mergeCell ref="B23:C23"/>
    <mergeCell ref="O23:Q23"/>
    <mergeCell ref="B24:C24"/>
    <mergeCell ref="O24:Q24"/>
    <mergeCell ref="B21:C21"/>
    <mergeCell ref="O21:Q21"/>
    <mergeCell ref="B22:C22"/>
    <mergeCell ref="O22:Q22"/>
    <mergeCell ref="B19:C19"/>
    <mergeCell ref="O19:Q19"/>
    <mergeCell ref="B20:C20"/>
    <mergeCell ref="O20:Q20"/>
    <mergeCell ref="B17:C17"/>
    <mergeCell ref="O17:Q17"/>
    <mergeCell ref="B18:C18"/>
    <mergeCell ref="O18:Q18"/>
    <mergeCell ref="B15:C15"/>
    <mergeCell ref="O15:Q15"/>
    <mergeCell ref="B16:C16"/>
    <mergeCell ref="O16:Q16"/>
    <mergeCell ref="B13:C13"/>
    <mergeCell ref="O13:Q13"/>
    <mergeCell ref="B14:C14"/>
    <mergeCell ref="O14:Q14"/>
    <mergeCell ref="C9:F9"/>
    <mergeCell ref="P9:Q9"/>
    <mergeCell ref="N11:N12"/>
    <mergeCell ref="O11:Q12"/>
    <mergeCell ref="H9:K9"/>
    <mergeCell ref="M9:N9"/>
    <mergeCell ref="A11:A12"/>
    <mergeCell ref="B11:C12"/>
    <mergeCell ref="D11:D12"/>
    <mergeCell ref="E11:K11"/>
    <mergeCell ref="L11:L12"/>
    <mergeCell ref="M11:M12"/>
    <mergeCell ref="H7:I7"/>
    <mergeCell ref="A8:B8"/>
    <mergeCell ref="A2:Q2"/>
    <mergeCell ref="A3:Q3"/>
    <mergeCell ref="A4:I4"/>
    <mergeCell ref="A5:H5"/>
    <mergeCell ref="A6:Q6"/>
    <mergeCell ref="E7:F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2" width="4.57421875" style="1" customWidth="1"/>
    <col min="3" max="3" width="43.140625" style="1" customWidth="1"/>
    <col min="4" max="4" width="14.140625" style="1" customWidth="1"/>
    <col min="5" max="6" width="4.7109375" style="1" hidden="1" customWidth="1"/>
    <col min="7" max="7" width="9.421875" style="1" customWidth="1"/>
    <col min="8" max="8" width="4.7109375" style="1" hidden="1" customWidth="1"/>
    <col min="9" max="9" width="4.28125" style="1" hidden="1" customWidth="1"/>
    <col min="10" max="10" width="11.421875" style="1" customWidth="1"/>
    <col min="11" max="11" width="9.28125" style="1" customWidth="1"/>
    <col min="12" max="12" width="10.8515625" style="1" customWidth="1"/>
    <col min="13" max="13" width="11.421875" style="1" customWidth="1"/>
    <col min="14" max="14" width="9.00390625" style="1" customWidth="1"/>
    <col min="15" max="15" width="6.00390625" style="1" customWidth="1"/>
    <col min="16" max="16" width="9.140625" style="1" customWidth="1"/>
    <col min="17" max="17" width="1.7109375" style="1" customWidth="1"/>
  </cols>
  <sheetData>
    <row r="1" spans="1:17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216" t="str">
        <f>M!C6</f>
        <v>12-шакл</v>
      </c>
      <c r="P1" s="216"/>
      <c r="Q1" s="216"/>
    </row>
    <row r="2" spans="1:17" ht="15.75" customHeight="1">
      <c r="A2" s="194" t="s">
        <v>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15.75" customHeight="1">
      <c r="A3" s="194" t="s">
        <v>36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17" ht="15.75" customHeight="1">
      <c r="A4" s="195" t="s">
        <v>37</v>
      </c>
      <c r="B4" s="195"/>
      <c r="C4" s="195"/>
      <c r="D4" s="195"/>
      <c r="E4" s="195"/>
      <c r="F4" s="195"/>
      <c r="G4" s="195"/>
      <c r="H4" s="195"/>
      <c r="I4" s="195"/>
      <c r="J4" s="13" t="s">
        <v>22</v>
      </c>
      <c r="K4" s="26">
        <f>M!C1</f>
        <v>0</v>
      </c>
      <c r="L4" s="26"/>
      <c r="M4" s="14"/>
      <c r="N4" s="14"/>
      <c r="O4" s="14"/>
      <c r="P4" s="14"/>
      <c r="Q4" s="14"/>
    </row>
    <row r="5" spans="1:17" ht="15.75" customHeight="1">
      <c r="A5" s="195" t="str">
        <f>M!C20</f>
        <v>2017-2018 ўқув йили  </v>
      </c>
      <c r="B5" s="195"/>
      <c r="C5" s="195"/>
      <c r="D5" s="195"/>
      <c r="E5" s="195"/>
      <c r="F5" s="195"/>
      <c r="G5" s="195"/>
      <c r="H5" s="195"/>
      <c r="I5" s="44"/>
      <c r="J5" s="44" t="str">
        <f>M!C2</f>
        <v>Баҳорги</v>
      </c>
      <c r="K5" s="43" t="s">
        <v>24</v>
      </c>
      <c r="N5" s="43"/>
      <c r="O5" s="43"/>
      <c r="P5" s="43"/>
      <c r="Q5" s="43"/>
    </row>
    <row r="6" spans="1:17" ht="15.75" customHeight="1">
      <c r="A6" s="194" t="str">
        <f>M!B20</f>
        <v>Сув хўжалигини ташкил этиш ва бошқариш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1:17" ht="15.75" customHeight="1">
      <c r="A7" s="13"/>
      <c r="B7" s="13"/>
      <c r="C7" s="49">
        <f>M!C3</f>
        <v>2</v>
      </c>
      <c r="D7" s="48" t="s">
        <v>6</v>
      </c>
      <c r="E7" s="196"/>
      <c r="F7" s="196"/>
      <c r="G7" s="25">
        <f>M!C4</f>
        <v>209</v>
      </c>
      <c r="H7" s="196"/>
      <c r="I7" s="196"/>
      <c r="J7" s="48" t="s">
        <v>23</v>
      </c>
      <c r="K7" s="25">
        <f>M!C5</f>
        <v>4</v>
      </c>
      <c r="L7" s="15" t="s">
        <v>7</v>
      </c>
      <c r="M7" s="15"/>
      <c r="N7" s="15"/>
      <c r="O7" s="15"/>
      <c r="P7" s="15"/>
      <c r="Q7" s="15"/>
    </row>
    <row r="8" spans="1:17" ht="15.75" customHeight="1">
      <c r="A8" s="197" t="s">
        <v>38</v>
      </c>
      <c r="B8" s="197"/>
      <c r="C8" s="45" t="s">
        <v>79</v>
      </c>
      <c r="D8" s="40" t="s">
        <v>48</v>
      </c>
      <c r="E8" s="40"/>
      <c r="F8" s="40"/>
      <c r="G8" s="55" t="str">
        <f>'ЖН-ОН-1'!AB5</f>
        <v>Комилов А</v>
      </c>
      <c r="H8" s="55"/>
      <c r="I8" s="57"/>
      <c r="J8" s="57"/>
      <c r="K8" s="54"/>
      <c r="L8" s="33" t="s">
        <v>47</v>
      </c>
      <c r="M8" s="33"/>
      <c r="N8" s="53" t="str">
        <f>'ЖН-ОН-1'!AB6</f>
        <v>Ғанибоева Э</v>
      </c>
      <c r="O8" s="56"/>
      <c r="P8" s="54"/>
      <c r="Q8" s="54"/>
    </row>
    <row r="9" spans="1:17" ht="18.75" customHeight="1">
      <c r="A9" s="16" t="s">
        <v>25</v>
      </c>
      <c r="B9" s="16"/>
      <c r="C9" s="202" t="s">
        <v>26</v>
      </c>
      <c r="D9" s="202"/>
      <c r="E9" s="202"/>
      <c r="F9" s="202"/>
      <c r="G9" s="68"/>
      <c r="H9" s="204" t="s">
        <v>42</v>
      </c>
      <c r="I9" s="204"/>
      <c r="J9" s="204"/>
      <c r="K9" s="204"/>
      <c r="L9" s="66"/>
      <c r="M9" s="67"/>
      <c r="N9" s="35"/>
      <c r="O9" s="35"/>
      <c r="P9" s="215"/>
      <c r="Q9" s="215"/>
    </row>
    <row r="10" spans="1:17" ht="18.75" customHeigh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.75" customHeight="1">
      <c r="A11" s="228" t="s">
        <v>0</v>
      </c>
      <c r="B11" s="229" t="s">
        <v>39</v>
      </c>
      <c r="C11" s="229"/>
      <c r="D11" s="230" t="s">
        <v>8</v>
      </c>
      <c r="E11" s="229" t="s">
        <v>9</v>
      </c>
      <c r="F11" s="229"/>
      <c r="G11" s="229"/>
      <c r="H11" s="229"/>
      <c r="I11" s="229"/>
      <c r="J11" s="229"/>
      <c r="K11" s="229"/>
      <c r="L11" s="231" t="s">
        <v>10</v>
      </c>
      <c r="M11" s="231" t="s">
        <v>11</v>
      </c>
      <c r="N11" s="231" t="s">
        <v>12</v>
      </c>
      <c r="O11" s="229" t="s">
        <v>13</v>
      </c>
      <c r="P11" s="229"/>
      <c r="Q11" s="229"/>
    </row>
    <row r="12" spans="1:17" ht="71.25" customHeight="1">
      <c r="A12" s="228"/>
      <c r="B12" s="229"/>
      <c r="C12" s="229"/>
      <c r="D12" s="230"/>
      <c r="E12" s="9" t="s">
        <v>2</v>
      </c>
      <c r="F12" s="9" t="s">
        <v>3</v>
      </c>
      <c r="G12" s="9" t="s">
        <v>62</v>
      </c>
      <c r="H12" s="9" t="s">
        <v>33</v>
      </c>
      <c r="I12" s="9" t="s">
        <v>34</v>
      </c>
      <c r="J12" s="9" t="s">
        <v>55</v>
      </c>
      <c r="K12" s="9" t="s">
        <v>58</v>
      </c>
      <c r="L12" s="231"/>
      <c r="M12" s="231"/>
      <c r="N12" s="231"/>
      <c r="O12" s="229"/>
      <c r="P12" s="229"/>
      <c r="Q12" s="229"/>
    </row>
    <row r="13" spans="1:17" s="2" customFormat="1" ht="27.75" customHeight="1">
      <c r="A13" s="11">
        <v>1</v>
      </c>
      <c r="B13" s="232" t="str">
        <f>'ЖН-ОН-1'!B8</f>
        <v>Абдуллаева Мадина Ботир қизи</v>
      </c>
      <c r="C13" s="232"/>
      <c r="D13" s="30" t="str">
        <f>'ЖН-ОН-1'!C8</f>
        <v>С-16-322</v>
      </c>
      <c r="E13" s="11">
        <f>'ЖН-ОН-1'!AB8+'ЖН-ОН-1'!AC8</f>
        <v>13</v>
      </c>
      <c r="F13" s="11">
        <f>'ЖН-ОН-1'!AD8+'ЖН-ОН-1'!AE8</f>
        <v>13</v>
      </c>
      <c r="G13" s="11"/>
      <c r="H13" s="11"/>
      <c r="I13" s="11"/>
      <c r="J13" s="11"/>
      <c r="K13" s="11"/>
      <c r="L13" s="29"/>
      <c r="M13" s="24"/>
      <c r="N13" s="24"/>
      <c r="O13" s="233"/>
      <c r="P13" s="233"/>
      <c r="Q13" s="233"/>
    </row>
    <row r="14" spans="1:17" s="2" customFormat="1" ht="27.75" customHeight="1">
      <c r="A14" s="11">
        <v>2</v>
      </c>
      <c r="B14" s="232" t="str">
        <f>'ЖН-ОН-1'!B9</f>
        <v>Абдураззақов Дониёр Ортиқалиевич</v>
      </c>
      <c r="C14" s="232"/>
      <c r="D14" s="30" t="str">
        <f>'ЖН-ОН-1'!C9</f>
        <v>G-16-388</v>
      </c>
      <c r="E14" s="11">
        <f>'ЖН-ОН-1'!AB9+'ЖН-ОН-1'!AC9</f>
        <v>15</v>
      </c>
      <c r="F14" s="11">
        <f>'ЖН-ОН-1'!AD9+'ЖН-ОН-1'!AE9</f>
        <v>14</v>
      </c>
      <c r="G14" s="11"/>
      <c r="H14" s="11"/>
      <c r="I14" s="11"/>
      <c r="J14" s="11"/>
      <c r="K14" s="11"/>
      <c r="L14" s="29"/>
      <c r="M14" s="24"/>
      <c r="N14" s="24"/>
      <c r="O14" s="233"/>
      <c r="P14" s="233"/>
      <c r="Q14" s="233"/>
    </row>
    <row r="15" spans="1:17" s="2" customFormat="1" ht="27.75" customHeight="1">
      <c r="A15" s="11">
        <v>3</v>
      </c>
      <c r="B15" s="232" t="str">
        <f>'ЖН-ОН-1'!B10</f>
        <v>Алматова Умида Зоир қизи</v>
      </c>
      <c r="C15" s="232"/>
      <c r="D15" s="30" t="str">
        <f>'ЖН-ОН-1'!C10</f>
        <v>С-16-387</v>
      </c>
      <c r="E15" s="11">
        <f>'ЖН-ОН-1'!AB10+'ЖН-ОН-1'!AC10</f>
        <v>14</v>
      </c>
      <c r="F15" s="11">
        <f>'ЖН-ОН-1'!AD10+'ЖН-ОН-1'!AE10</f>
        <v>13</v>
      </c>
      <c r="G15" s="11"/>
      <c r="H15" s="11"/>
      <c r="I15" s="11"/>
      <c r="J15" s="11"/>
      <c r="K15" s="11"/>
      <c r="L15" s="29"/>
      <c r="M15" s="24"/>
      <c r="N15" s="24"/>
      <c r="O15" s="233"/>
      <c r="P15" s="233"/>
      <c r="Q15" s="233"/>
    </row>
    <row r="16" spans="1:17" s="2" customFormat="1" ht="27.75" customHeight="1">
      <c r="A16" s="11">
        <v>4</v>
      </c>
      <c r="B16" s="232" t="str">
        <f>'ЖН-ОН-1'!B11</f>
        <v>Ахмеджанов Сарвар Шоалиевич</v>
      </c>
      <c r="C16" s="232"/>
      <c r="D16" s="30" t="str">
        <f>'ЖН-ОН-1'!C11</f>
        <v>С-16-201</v>
      </c>
      <c r="E16" s="11">
        <f>'ЖН-ОН-1'!AB11+'ЖН-ОН-1'!AC11</f>
        <v>16</v>
      </c>
      <c r="F16" s="11">
        <f>'ЖН-ОН-1'!AD11+'ЖН-ОН-1'!AE11</f>
        <v>14</v>
      </c>
      <c r="G16" s="11"/>
      <c r="H16" s="11"/>
      <c r="I16" s="11"/>
      <c r="J16" s="11"/>
      <c r="K16" s="11"/>
      <c r="L16" s="29"/>
      <c r="M16" s="24"/>
      <c r="N16" s="24"/>
      <c r="O16" s="233"/>
      <c r="P16" s="233"/>
      <c r="Q16" s="233"/>
    </row>
    <row r="17" spans="1:17" s="2" customFormat="1" ht="27.75" customHeight="1">
      <c r="A17" s="11">
        <v>5</v>
      </c>
      <c r="B17" s="232" t="str">
        <f>'ЖН-ОН-1'!B12</f>
        <v>Бараев Марат Асхатович</v>
      </c>
      <c r="C17" s="232"/>
      <c r="D17" s="30" t="str">
        <f>'ЖН-ОН-1'!C12</f>
        <v>G-16-161</v>
      </c>
      <c r="E17" s="11">
        <f>'ЖН-ОН-1'!AB12+'ЖН-ОН-1'!AC12</f>
        <v>15</v>
      </c>
      <c r="F17" s="11">
        <f>'ЖН-ОН-1'!AD12+'ЖН-ОН-1'!AE12</f>
        <v>11</v>
      </c>
      <c r="G17" s="11"/>
      <c r="H17" s="11"/>
      <c r="I17" s="11"/>
      <c r="J17" s="11"/>
      <c r="K17" s="11"/>
      <c r="L17" s="29"/>
      <c r="M17" s="24"/>
      <c r="N17" s="24"/>
      <c r="O17" s="233"/>
      <c r="P17" s="233"/>
      <c r="Q17" s="233"/>
    </row>
    <row r="18" spans="1:17" s="2" customFormat="1" ht="27.75" customHeight="1">
      <c r="A18" s="11">
        <v>6</v>
      </c>
      <c r="B18" s="232" t="str">
        <f>'ЖН-ОН-1'!B13</f>
        <v>Джалгасбаева Айман Нургази қизи</v>
      </c>
      <c r="C18" s="232"/>
      <c r="D18" s="30" t="str">
        <f>'ЖН-ОН-1'!C13</f>
        <v>С-16-449</v>
      </c>
      <c r="E18" s="11">
        <f>'ЖН-ОН-1'!AB13+'ЖН-ОН-1'!AC13</f>
        <v>15</v>
      </c>
      <c r="F18" s="11">
        <f>'ЖН-ОН-1'!AD13+'ЖН-ОН-1'!AE13</f>
        <v>12</v>
      </c>
      <c r="G18" s="11"/>
      <c r="H18" s="11"/>
      <c r="I18" s="11"/>
      <c r="J18" s="11"/>
      <c r="K18" s="11"/>
      <c r="L18" s="29"/>
      <c r="M18" s="24"/>
      <c r="N18" s="24"/>
      <c r="O18" s="233"/>
      <c r="P18" s="233"/>
      <c r="Q18" s="233"/>
    </row>
    <row r="19" spans="1:17" s="2" customFormat="1" ht="27.75" customHeight="1">
      <c r="A19" s="11">
        <v>7</v>
      </c>
      <c r="B19" s="232" t="str">
        <f>'ЖН-ОН-1'!B14</f>
        <v>Джурабаев Улуғбек Бахромжон ўғли</v>
      </c>
      <c r="C19" s="232"/>
      <c r="D19" s="30" t="str">
        <f>'ЖН-ОН-1'!C14</f>
        <v>С-16-320</v>
      </c>
      <c r="E19" s="11">
        <f>'ЖН-ОН-1'!AB14+'ЖН-ОН-1'!AC14</f>
        <v>16</v>
      </c>
      <c r="F19" s="11">
        <f>'ЖН-ОН-1'!AD14+'ЖН-ОН-1'!AE14</f>
        <v>12</v>
      </c>
      <c r="G19" s="11"/>
      <c r="H19" s="11"/>
      <c r="I19" s="11"/>
      <c r="J19" s="11"/>
      <c r="K19" s="11"/>
      <c r="L19" s="29"/>
      <c r="M19" s="24"/>
      <c r="N19" s="24"/>
      <c r="O19" s="233"/>
      <c r="P19" s="233"/>
      <c r="Q19" s="233"/>
    </row>
    <row r="20" spans="1:17" s="2" customFormat="1" ht="27.75" customHeight="1">
      <c r="A20" s="11">
        <v>8</v>
      </c>
      <c r="B20" s="232" t="str">
        <f>'ЖН-ОН-1'!B15</f>
        <v>Курбанов Искандер Маратович</v>
      </c>
      <c r="C20" s="232"/>
      <c r="D20" s="30" t="str">
        <f>'ЖН-ОН-1'!C15</f>
        <v>С-16-324</v>
      </c>
      <c r="E20" s="11">
        <f>'ЖН-ОН-1'!AB15+'ЖН-ОН-1'!AC15</f>
        <v>10</v>
      </c>
      <c r="F20" s="11">
        <f>'ЖН-ОН-1'!AD15+'ЖН-ОН-1'!AE15</f>
        <v>11</v>
      </c>
      <c r="G20" s="11"/>
      <c r="H20" s="11"/>
      <c r="I20" s="11"/>
      <c r="J20" s="11"/>
      <c r="K20" s="11"/>
      <c r="L20" s="29"/>
      <c r="M20" s="24"/>
      <c r="N20" s="24"/>
      <c r="O20" s="233"/>
      <c r="P20" s="233"/>
      <c r="Q20" s="233"/>
    </row>
    <row r="21" spans="1:17" s="2" customFormat="1" ht="27.75" customHeight="1">
      <c r="A21" s="11">
        <v>9</v>
      </c>
      <c r="B21" s="232" t="str">
        <f>'ЖН-ОН-1'!B16</f>
        <v>Мажидова Мафтуна Фарход қизи</v>
      </c>
      <c r="C21" s="232"/>
      <c r="D21" s="30" t="str">
        <f>'ЖН-ОН-1'!C16</f>
        <v>G-16-112</v>
      </c>
      <c r="E21" s="11">
        <f>'ЖН-ОН-1'!AB16+'ЖН-ОН-1'!AC16</f>
        <v>14</v>
      </c>
      <c r="F21" s="11">
        <f>'ЖН-ОН-1'!AD16+'ЖН-ОН-1'!AE16</f>
        <v>12</v>
      </c>
      <c r="G21" s="11"/>
      <c r="H21" s="11"/>
      <c r="I21" s="11"/>
      <c r="J21" s="11"/>
      <c r="K21" s="11"/>
      <c r="L21" s="29"/>
      <c r="M21" s="24"/>
      <c r="N21" s="24"/>
      <c r="O21" s="233"/>
      <c r="P21" s="233"/>
      <c r="Q21" s="233"/>
    </row>
    <row r="22" spans="1:17" s="2" customFormat="1" ht="27.75" customHeight="1">
      <c r="A22" s="11">
        <v>10</v>
      </c>
      <c r="B22" s="232" t="str">
        <f>'ЖН-ОН-1'!B17</f>
        <v>Ниязов Хусан Тахиржанович</v>
      </c>
      <c r="C22" s="232"/>
      <c r="D22" s="30" t="str">
        <f>'ЖН-ОН-1'!C17</f>
        <v>G-16-323</v>
      </c>
      <c r="E22" s="11">
        <f>'ЖН-ОН-1'!AB17+'ЖН-ОН-1'!AC17</f>
        <v>16</v>
      </c>
      <c r="F22" s="11">
        <f>'ЖН-ОН-1'!AD17+'ЖН-ОН-1'!AE17</f>
        <v>12</v>
      </c>
      <c r="G22" s="11"/>
      <c r="H22" s="11"/>
      <c r="I22" s="11"/>
      <c r="J22" s="11"/>
      <c r="K22" s="11"/>
      <c r="L22" s="29"/>
      <c r="M22" s="24"/>
      <c r="N22" s="24"/>
      <c r="O22" s="233"/>
      <c r="P22" s="233"/>
      <c r="Q22" s="233"/>
    </row>
    <row r="23" spans="1:17" s="2" customFormat="1" ht="27.75" customHeight="1">
      <c r="A23" s="11">
        <v>11</v>
      </c>
      <c r="B23" s="232" t="str">
        <f>'ЖН-ОН-1'!B18</f>
        <v>Мирагзамова Дилором Ахат қизи</v>
      </c>
      <c r="C23" s="232"/>
      <c r="D23" s="30" t="str">
        <f>'ЖН-ОН-1'!C18</f>
        <v>С-16-386</v>
      </c>
      <c r="E23" s="11">
        <f>'ЖН-ОН-1'!AB18+'ЖН-ОН-1'!AC18</f>
        <v>13</v>
      </c>
      <c r="F23" s="11">
        <f>'ЖН-ОН-1'!AD18+'ЖН-ОН-1'!AE18</f>
        <v>0</v>
      </c>
      <c r="G23" s="11"/>
      <c r="H23" s="11"/>
      <c r="I23" s="11"/>
      <c r="J23" s="11"/>
      <c r="K23" s="11"/>
      <c r="L23" s="29"/>
      <c r="M23" s="24"/>
      <c r="N23" s="24"/>
      <c r="O23" s="233"/>
      <c r="P23" s="233"/>
      <c r="Q23" s="233"/>
    </row>
    <row r="24" spans="1:17" s="2" customFormat="1" ht="27.75" customHeight="1">
      <c r="A24" s="11">
        <v>12</v>
      </c>
      <c r="B24" s="232" t="str">
        <f>'ЖН-ОН-1'!B19</f>
        <v>Омилхонов Шахзодхон Жамолхон ўғли</v>
      </c>
      <c r="C24" s="232"/>
      <c r="D24" s="30" t="str">
        <f>'ЖН-ОН-1'!C19</f>
        <v>С-16-200</v>
      </c>
      <c r="E24" s="11">
        <f>'ЖН-ОН-1'!AB19+'ЖН-ОН-1'!AC19</f>
        <v>15</v>
      </c>
      <c r="F24" s="11">
        <f>'ЖН-ОН-1'!AD19+'ЖН-ОН-1'!AE19</f>
        <v>11</v>
      </c>
      <c r="G24" s="11"/>
      <c r="H24" s="11"/>
      <c r="I24" s="11"/>
      <c r="J24" s="11"/>
      <c r="K24" s="11"/>
      <c r="L24" s="29"/>
      <c r="M24" s="24"/>
      <c r="N24" s="24"/>
      <c r="O24" s="233"/>
      <c r="P24" s="233"/>
      <c r="Q24" s="233"/>
    </row>
    <row r="25" spans="1:17" s="2" customFormat="1" ht="27.75" customHeight="1">
      <c r="A25" s="11">
        <v>13</v>
      </c>
      <c r="B25" s="232" t="str">
        <f>'ЖН-ОН-1'!B20</f>
        <v>Сайфуллаева Шахзода Шухрат қизи</v>
      </c>
      <c r="C25" s="232"/>
      <c r="D25" s="30" t="str">
        <f>'ЖН-ОН-1'!C20</f>
        <v>G-16-321</v>
      </c>
      <c r="E25" s="11">
        <f>'ЖН-ОН-1'!AB20+'ЖН-ОН-1'!AC20</f>
        <v>16</v>
      </c>
      <c r="F25" s="11">
        <f>'ЖН-ОН-1'!AD20+'ЖН-ОН-1'!AE20</f>
        <v>11</v>
      </c>
      <c r="G25" s="11"/>
      <c r="H25" s="11"/>
      <c r="I25" s="11"/>
      <c r="J25" s="11"/>
      <c r="K25" s="11"/>
      <c r="L25" s="29"/>
      <c r="M25" s="24"/>
      <c r="N25" s="24"/>
      <c r="O25" s="233"/>
      <c r="P25" s="233"/>
      <c r="Q25" s="233"/>
    </row>
    <row r="26" spans="1:17" s="2" customFormat="1" ht="27.75" customHeight="1">
      <c r="A26" s="11">
        <v>14</v>
      </c>
      <c r="B26" s="232" t="str">
        <f>'ЖН-ОН-1'!B21</f>
        <v>Турдалиев Шерзоджон Шавкатжон ўғли</v>
      </c>
      <c r="C26" s="232"/>
      <c r="D26" s="30" t="str">
        <f>'ЖН-ОН-1'!C21</f>
        <v>С-16-162</v>
      </c>
      <c r="E26" s="11">
        <f>'ЖН-ОН-1'!AB21+'ЖН-ОН-1'!AC21</f>
        <v>13</v>
      </c>
      <c r="F26" s="11">
        <f>'ЖН-ОН-1'!AD21+'ЖН-ОН-1'!AE21</f>
        <v>12</v>
      </c>
      <c r="G26" s="11"/>
      <c r="H26" s="11"/>
      <c r="I26" s="11"/>
      <c r="J26" s="11"/>
      <c r="K26" s="11"/>
      <c r="L26" s="29"/>
      <c r="M26" s="24"/>
      <c r="N26" s="24"/>
      <c r="O26" s="233"/>
      <c r="P26" s="233"/>
      <c r="Q26" s="233"/>
    </row>
    <row r="27" spans="1:17" s="2" customFormat="1" ht="27.75" customHeight="1">
      <c r="A27" s="11">
        <v>15</v>
      </c>
      <c r="B27" s="232" t="str">
        <f>'ЖН-ОН-1'!B22</f>
        <v>Халфина Руфина Рустам қизи</v>
      </c>
      <c r="C27" s="232"/>
      <c r="D27" s="30" t="str">
        <f>'ЖН-ОН-1'!C22</f>
        <v>С16-436</v>
      </c>
      <c r="E27" s="11">
        <f>'ЖН-ОН-1'!AB22+'ЖН-ОН-1'!AC22</f>
        <v>14</v>
      </c>
      <c r="F27" s="11">
        <f>'ЖН-ОН-1'!AD22+'ЖН-ОН-1'!AE22</f>
        <v>14</v>
      </c>
      <c r="G27" s="11"/>
      <c r="H27" s="11"/>
      <c r="I27" s="11"/>
      <c r="J27" s="11"/>
      <c r="K27" s="11"/>
      <c r="L27" s="29"/>
      <c r="M27" s="24"/>
      <c r="N27" s="24"/>
      <c r="O27" s="233"/>
      <c r="P27" s="233"/>
      <c r="Q27" s="233"/>
    </row>
    <row r="28" spans="1:17" s="2" customFormat="1" ht="27.75" customHeight="1">
      <c r="A28" s="11">
        <v>16</v>
      </c>
      <c r="B28" s="232" t="str">
        <f>'ЖН-ОН-1'!B23</f>
        <v>Цой Виктор Вадимович</v>
      </c>
      <c r="C28" s="232"/>
      <c r="D28" s="30" t="str">
        <f>'ЖН-ОН-1'!C23</f>
        <v>С-16-199</v>
      </c>
      <c r="E28" s="11">
        <f>'ЖН-ОН-1'!AB23+'ЖН-ОН-1'!AC23</f>
        <v>14</v>
      </c>
      <c r="F28" s="11">
        <f>'ЖН-ОН-1'!AD23+'ЖН-ОН-1'!AE23</f>
        <v>11</v>
      </c>
      <c r="G28" s="11"/>
      <c r="H28" s="11"/>
      <c r="I28" s="11"/>
      <c r="J28" s="11"/>
      <c r="K28" s="11"/>
      <c r="L28" s="29"/>
      <c r="M28" s="24"/>
      <c r="N28" s="24"/>
      <c r="O28" s="233"/>
      <c r="P28" s="233"/>
      <c r="Q28" s="233"/>
    </row>
    <row r="29" spans="1:17" s="2" customFormat="1" ht="22.5" customHeight="1">
      <c r="A29" s="11">
        <v>17</v>
      </c>
      <c r="B29" s="232" t="e">
        <f>'ЖН-ОН-1'!#REF!</f>
        <v>#REF!</v>
      </c>
      <c r="C29" s="232"/>
      <c r="D29" s="30" t="e">
        <f>'ЖН-ОН-1'!#REF!</f>
        <v>#REF!</v>
      </c>
      <c r="E29" s="11" t="e">
        <f>'ЖН-ОН-1'!#REF!+'ЖН-ОН-1'!#REF!</f>
        <v>#REF!</v>
      </c>
      <c r="F29" s="11" t="e">
        <f>'ЖН-ОН-1'!#REF!+'ЖН-ОН-1'!#REF!</f>
        <v>#REF!</v>
      </c>
      <c r="G29" s="11"/>
      <c r="H29" s="11"/>
      <c r="I29" s="11"/>
      <c r="J29" s="11"/>
      <c r="K29" s="11"/>
      <c r="L29" s="29"/>
      <c r="M29" s="24"/>
      <c r="N29" s="24"/>
      <c r="O29" s="233"/>
      <c r="P29" s="233"/>
      <c r="Q29" s="233"/>
    </row>
    <row r="30" spans="1:17" ht="49.5" customHeight="1">
      <c r="A30" s="234" t="s">
        <v>14</v>
      </c>
      <c r="B30" s="234"/>
      <c r="C30" s="234"/>
      <c r="D30" s="5"/>
      <c r="E30" s="6"/>
      <c r="F30" s="7"/>
      <c r="G30" s="7"/>
      <c r="H30" s="7"/>
      <c r="I30" s="6"/>
      <c r="J30" s="6"/>
      <c r="K30" s="8"/>
      <c r="L30" s="8"/>
      <c r="M30" s="6"/>
      <c r="N30" s="6"/>
      <c r="O30" s="235"/>
      <c r="P30" s="235"/>
      <c r="Q30" s="235"/>
    </row>
    <row r="31" spans="1:3" ht="39.75" customHeight="1">
      <c r="A31" s="190"/>
      <c r="B31" s="190"/>
      <c r="C31" s="190"/>
    </row>
    <row r="32" spans="1:17" ht="18.75">
      <c r="A32" s="17"/>
      <c r="B32" s="17"/>
      <c r="C32" s="18" t="s">
        <v>15</v>
      </c>
      <c r="D32" s="34">
        <f>M!G20</f>
        <v>16</v>
      </c>
      <c r="E32" s="46"/>
      <c r="F32" s="46"/>
      <c r="G32" s="20" t="s">
        <v>75</v>
      </c>
      <c r="H32" s="20"/>
      <c r="I32" s="20"/>
      <c r="J32" s="20"/>
      <c r="K32" s="12"/>
      <c r="L32" s="12"/>
      <c r="M32" s="12"/>
      <c r="N32" s="21"/>
      <c r="O32" s="12"/>
      <c r="P32" s="12"/>
      <c r="Q32" s="12"/>
    </row>
    <row r="33" spans="1:17" ht="18.75">
      <c r="A33" s="17"/>
      <c r="B33" s="17"/>
      <c r="C33" s="18"/>
      <c r="D33" s="47"/>
      <c r="E33" s="20"/>
      <c r="F33" s="20"/>
      <c r="G33" s="20"/>
      <c r="H33" s="20"/>
      <c r="I33" s="12"/>
      <c r="J33" s="12"/>
      <c r="K33" s="20"/>
      <c r="L33" s="20"/>
      <c r="M33" s="12"/>
      <c r="N33" s="21"/>
      <c r="O33" s="12"/>
      <c r="P33" s="12"/>
      <c r="Q33" s="12"/>
    </row>
    <row r="34" spans="1:17" ht="40.5" customHeight="1">
      <c r="A34" s="12"/>
      <c r="B34" s="12"/>
      <c r="C34" s="21"/>
      <c r="D34" s="191" t="s">
        <v>16</v>
      </c>
      <c r="E34" s="191"/>
      <c r="F34" s="191"/>
      <c r="G34" s="191"/>
      <c r="H34" s="20"/>
      <c r="I34" s="19"/>
      <c r="J34" s="19"/>
      <c r="K34" s="192" t="s">
        <v>17</v>
      </c>
      <c r="L34" s="192"/>
      <c r="M34" s="19"/>
      <c r="N34" s="19"/>
      <c r="O34" s="12"/>
      <c r="P34" s="12"/>
      <c r="Q34" s="12"/>
    </row>
    <row r="35" spans="1:17" ht="18.75">
      <c r="A35" s="193"/>
      <c r="B35" s="193"/>
      <c r="C35" s="19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8.75">
      <c r="A36" s="21" t="s">
        <v>73</v>
      </c>
      <c r="B36" s="21"/>
      <c r="C36" s="21"/>
      <c r="D36" s="186" t="str">
        <f>M!F20</f>
        <v>О.Кучаров</v>
      </c>
      <c r="E36" s="186"/>
      <c r="F36" s="186"/>
      <c r="G36" s="186"/>
      <c r="H36" s="46"/>
      <c r="I36" s="46"/>
      <c r="J36" s="46"/>
      <c r="K36" s="20" t="s">
        <v>18</v>
      </c>
      <c r="L36" s="20"/>
      <c r="M36" s="187"/>
      <c r="N36" s="187"/>
      <c r="O36" s="50" t="str">
        <f>M!G14</f>
        <v>А.Салохиддинов</v>
      </c>
      <c r="P36" s="50"/>
      <c r="Q36" s="50"/>
    </row>
    <row r="37" spans="1:17" ht="18.75">
      <c r="A37" s="189" t="s">
        <v>19</v>
      </c>
      <c r="B37" s="189"/>
      <c r="C37" s="22" t="s">
        <v>1</v>
      </c>
      <c r="D37" s="188" t="s">
        <v>20</v>
      </c>
      <c r="E37" s="188"/>
      <c r="F37" s="188"/>
      <c r="G37" s="188"/>
      <c r="H37" s="46"/>
      <c r="I37" s="23"/>
      <c r="J37" s="23"/>
      <c r="K37" s="12"/>
      <c r="L37" s="12"/>
      <c r="M37" s="188" t="s">
        <v>21</v>
      </c>
      <c r="N37" s="188"/>
      <c r="O37" s="218" t="s">
        <v>20</v>
      </c>
      <c r="P37" s="218"/>
      <c r="Q37" s="218"/>
    </row>
  </sheetData>
  <sheetProtection/>
  <mergeCells count="66">
    <mergeCell ref="D36:G36"/>
    <mergeCell ref="M36:N36"/>
    <mergeCell ref="A37:B37"/>
    <mergeCell ref="D37:G37"/>
    <mergeCell ref="M37:N37"/>
    <mergeCell ref="O37:Q37"/>
    <mergeCell ref="A30:C30"/>
    <mergeCell ref="O30:Q30"/>
    <mergeCell ref="A31:C31"/>
    <mergeCell ref="D34:G34"/>
    <mergeCell ref="K34:L34"/>
    <mergeCell ref="A35:C35"/>
    <mergeCell ref="B27:C27"/>
    <mergeCell ref="O27:Q27"/>
    <mergeCell ref="B28:C28"/>
    <mergeCell ref="O28:Q28"/>
    <mergeCell ref="B29:C29"/>
    <mergeCell ref="O29:Q29"/>
    <mergeCell ref="B24:C24"/>
    <mergeCell ref="O24:Q24"/>
    <mergeCell ref="B25:C25"/>
    <mergeCell ref="O25:Q25"/>
    <mergeCell ref="B26:C26"/>
    <mergeCell ref="O26:Q26"/>
    <mergeCell ref="B21:C21"/>
    <mergeCell ref="O21:Q21"/>
    <mergeCell ref="B22:C22"/>
    <mergeCell ref="O22:Q22"/>
    <mergeCell ref="B23:C23"/>
    <mergeCell ref="O23:Q23"/>
    <mergeCell ref="B18:C18"/>
    <mergeCell ref="O18:Q18"/>
    <mergeCell ref="B19:C19"/>
    <mergeCell ref="O19:Q19"/>
    <mergeCell ref="B20:C20"/>
    <mergeCell ref="O20:Q20"/>
    <mergeCell ref="B15:C15"/>
    <mergeCell ref="O15:Q15"/>
    <mergeCell ref="B16:C16"/>
    <mergeCell ref="O16:Q16"/>
    <mergeCell ref="B17:C17"/>
    <mergeCell ref="O17:Q17"/>
    <mergeCell ref="N11:N12"/>
    <mergeCell ref="O11:Q12"/>
    <mergeCell ref="B13:C13"/>
    <mergeCell ref="O13:Q13"/>
    <mergeCell ref="B14:C14"/>
    <mergeCell ref="O14:Q14"/>
    <mergeCell ref="A11:A12"/>
    <mergeCell ref="B11:C12"/>
    <mergeCell ref="D11:D12"/>
    <mergeCell ref="E11:K11"/>
    <mergeCell ref="L11:L12"/>
    <mergeCell ref="M11:M12"/>
    <mergeCell ref="E7:F7"/>
    <mergeCell ref="H7:I7"/>
    <mergeCell ref="A8:B8"/>
    <mergeCell ref="C9:F9"/>
    <mergeCell ref="H9:K9"/>
    <mergeCell ref="P9:Q9"/>
    <mergeCell ref="O1:Q1"/>
    <mergeCell ref="A2:Q2"/>
    <mergeCell ref="A3:Q3"/>
    <mergeCell ref="A4:I4"/>
    <mergeCell ref="A5:H5"/>
    <mergeCell ref="A6:Q6"/>
  </mergeCells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7"/>
  <sheetViews>
    <sheetView view="pageLayout" workbookViewId="0" topLeftCell="A31">
      <selection activeCell="G53" sqref="G53"/>
    </sheetView>
  </sheetViews>
  <sheetFormatPr defaultColWidth="9.140625" defaultRowHeight="12.75"/>
  <cols>
    <col min="1" max="2" width="4.57421875" style="1" customWidth="1"/>
    <col min="3" max="3" width="43.140625" style="1" customWidth="1"/>
    <col min="4" max="4" width="14.140625" style="1" customWidth="1"/>
    <col min="5" max="6" width="4.7109375" style="1" hidden="1" customWidth="1"/>
    <col min="7" max="7" width="9.421875" style="1" customWidth="1"/>
    <col min="8" max="8" width="4.7109375" style="1" hidden="1" customWidth="1"/>
    <col min="9" max="9" width="4.28125" style="1" hidden="1" customWidth="1"/>
    <col min="10" max="10" width="11.421875" style="1" customWidth="1"/>
    <col min="11" max="11" width="9.28125" style="1" customWidth="1"/>
    <col min="12" max="12" width="10.8515625" style="1" customWidth="1"/>
    <col min="13" max="13" width="11.421875" style="1" customWidth="1"/>
    <col min="14" max="14" width="9.00390625" style="1" customWidth="1"/>
    <col min="15" max="15" width="6.00390625" style="1" customWidth="1"/>
    <col min="16" max="16" width="9.140625" style="1" customWidth="1"/>
    <col min="17" max="17" width="1.7109375" style="1" customWidth="1"/>
  </cols>
  <sheetData>
    <row r="1" spans="1:17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216" t="str">
        <f>M!C6</f>
        <v>12-шакл</v>
      </c>
      <c r="P1" s="216"/>
      <c r="Q1" s="216"/>
    </row>
    <row r="2" spans="1:17" ht="15.75" customHeight="1">
      <c r="A2" s="194" t="s">
        <v>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15.75" customHeight="1">
      <c r="A3" s="194" t="s">
        <v>36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17" ht="15.75" customHeight="1">
      <c r="A4" s="195" t="s">
        <v>37</v>
      </c>
      <c r="B4" s="195"/>
      <c r="C4" s="195"/>
      <c r="D4" s="195"/>
      <c r="E4" s="195"/>
      <c r="F4" s="195"/>
      <c r="G4" s="195"/>
      <c r="H4" s="195"/>
      <c r="I4" s="195"/>
      <c r="J4" s="13" t="s">
        <v>22</v>
      </c>
      <c r="K4" s="26">
        <f>M!C1</f>
        <v>0</v>
      </c>
      <c r="L4" s="26"/>
      <c r="M4" s="14"/>
      <c r="N4" s="14"/>
      <c r="O4" s="14"/>
      <c r="P4" s="14"/>
      <c r="Q4" s="14"/>
    </row>
    <row r="5" spans="1:17" ht="15.75" customHeight="1">
      <c r="A5" s="195" t="str">
        <f>M!C20</f>
        <v>2017-2018 ўқув йили  </v>
      </c>
      <c r="B5" s="195"/>
      <c r="C5" s="195"/>
      <c r="D5" s="195"/>
      <c r="E5" s="195"/>
      <c r="F5" s="195"/>
      <c r="G5" s="195"/>
      <c r="H5" s="195"/>
      <c r="I5" s="44"/>
      <c r="J5" s="44" t="str">
        <f>M!C2</f>
        <v>Баҳорги</v>
      </c>
      <c r="K5" s="43" t="s">
        <v>24</v>
      </c>
      <c r="N5" s="43"/>
      <c r="O5" s="43"/>
      <c r="P5" s="43"/>
      <c r="Q5" s="43"/>
    </row>
    <row r="6" spans="1:17" ht="15.75" customHeight="1">
      <c r="A6" s="194" t="str">
        <f>M!B20</f>
        <v>Сув хўжалигини ташкил этиш ва бошқариш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1:17" ht="15.75" customHeight="1">
      <c r="A7" s="13"/>
      <c r="B7" s="13"/>
      <c r="C7" s="49">
        <f>M!C3</f>
        <v>2</v>
      </c>
      <c r="D7" s="48" t="s">
        <v>6</v>
      </c>
      <c r="E7" s="196"/>
      <c r="F7" s="196"/>
      <c r="G7" s="25">
        <f>M!C4</f>
        <v>209</v>
      </c>
      <c r="H7" s="196"/>
      <c r="I7" s="196"/>
      <c r="J7" s="48" t="s">
        <v>23</v>
      </c>
      <c r="K7" s="25">
        <f>M!C5</f>
        <v>4</v>
      </c>
      <c r="L7" s="15" t="s">
        <v>7</v>
      </c>
      <c r="M7" s="15"/>
      <c r="N7" s="15"/>
      <c r="O7" s="15"/>
      <c r="P7" s="15"/>
      <c r="Q7" s="15"/>
    </row>
    <row r="8" spans="1:17" ht="15.75" customHeight="1">
      <c r="A8" s="197" t="s">
        <v>38</v>
      </c>
      <c r="B8" s="197"/>
      <c r="C8" s="45" t="s">
        <v>80</v>
      </c>
      <c r="D8" s="40" t="s">
        <v>48</v>
      </c>
      <c r="E8" s="40"/>
      <c r="F8" s="40"/>
      <c r="G8" s="55"/>
      <c r="H8" s="55"/>
      <c r="I8" s="57"/>
      <c r="J8" s="57"/>
      <c r="K8" s="54"/>
      <c r="L8" s="33" t="s">
        <v>47</v>
      </c>
      <c r="M8" s="33"/>
      <c r="N8" s="53"/>
      <c r="O8" s="56"/>
      <c r="P8" s="54"/>
      <c r="Q8" s="54"/>
    </row>
    <row r="9" spans="1:17" ht="18.75" customHeight="1">
      <c r="A9" s="16" t="s">
        <v>25</v>
      </c>
      <c r="B9" s="16"/>
      <c r="C9" s="202" t="s">
        <v>26</v>
      </c>
      <c r="D9" s="202"/>
      <c r="E9" s="202"/>
      <c r="F9" s="202"/>
      <c r="G9" s="68"/>
      <c r="H9" s="204" t="s">
        <v>42</v>
      </c>
      <c r="I9" s="204"/>
      <c r="J9" s="204"/>
      <c r="K9" s="204"/>
      <c r="L9" s="66"/>
      <c r="M9" s="67"/>
      <c r="N9" s="35"/>
      <c r="O9" s="35"/>
      <c r="P9" s="215"/>
      <c r="Q9" s="215"/>
    </row>
    <row r="10" spans="1:17" ht="18.75" customHeigh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.75" customHeight="1">
      <c r="A11" s="228" t="s">
        <v>0</v>
      </c>
      <c r="B11" s="229" t="s">
        <v>39</v>
      </c>
      <c r="C11" s="229"/>
      <c r="D11" s="230" t="s">
        <v>8</v>
      </c>
      <c r="E11" s="229" t="s">
        <v>9</v>
      </c>
      <c r="F11" s="229"/>
      <c r="G11" s="229"/>
      <c r="H11" s="229"/>
      <c r="I11" s="229"/>
      <c r="J11" s="229"/>
      <c r="K11" s="229"/>
      <c r="L11" s="231" t="s">
        <v>10</v>
      </c>
      <c r="M11" s="231" t="s">
        <v>11</v>
      </c>
      <c r="N11" s="231" t="s">
        <v>12</v>
      </c>
      <c r="O11" s="229" t="s">
        <v>13</v>
      </c>
      <c r="P11" s="229"/>
      <c r="Q11" s="229"/>
    </row>
    <row r="12" spans="1:17" ht="71.25" customHeight="1">
      <c r="A12" s="228"/>
      <c r="B12" s="229"/>
      <c r="C12" s="229"/>
      <c r="D12" s="230"/>
      <c r="E12" s="9" t="s">
        <v>2</v>
      </c>
      <c r="F12" s="9" t="s">
        <v>3</v>
      </c>
      <c r="G12" s="9" t="s">
        <v>62</v>
      </c>
      <c r="H12" s="9" t="s">
        <v>33</v>
      </c>
      <c r="I12" s="9" t="s">
        <v>34</v>
      </c>
      <c r="J12" s="9" t="s">
        <v>55</v>
      </c>
      <c r="K12" s="9" t="s">
        <v>58</v>
      </c>
      <c r="L12" s="231"/>
      <c r="M12" s="231"/>
      <c r="N12" s="231"/>
      <c r="O12" s="229"/>
      <c r="P12" s="229"/>
      <c r="Q12" s="229"/>
    </row>
    <row r="13" spans="1:17" s="2" customFormat="1" ht="27.75" customHeight="1">
      <c r="A13" s="11">
        <v>1</v>
      </c>
      <c r="B13" s="232" t="str">
        <f>'ЖН-ОН-1'!B8</f>
        <v>Абдуллаева Мадина Ботир қизи</v>
      </c>
      <c r="C13" s="232"/>
      <c r="D13" s="30" t="str">
        <f>'ЖН-ОН-1'!C8</f>
        <v>С-16-322</v>
      </c>
      <c r="E13" s="11">
        <f>'ЖН-ОН-1'!AB8+'ЖН-ОН-1'!AC8</f>
        <v>13</v>
      </c>
      <c r="F13" s="11">
        <f>'ЖН-ОН-1'!AD8+'ЖН-ОН-1'!AE8</f>
        <v>13</v>
      </c>
      <c r="G13" s="11"/>
      <c r="H13" s="11"/>
      <c r="I13" s="11"/>
      <c r="J13" s="11"/>
      <c r="K13" s="11"/>
      <c r="L13" s="29"/>
      <c r="M13" s="24"/>
      <c r="N13" s="24"/>
      <c r="O13" s="233"/>
      <c r="P13" s="233"/>
      <c r="Q13" s="233"/>
    </row>
    <row r="14" spans="1:17" s="2" customFormat="1" ht="27.75" customHeight="1">
      <c r="A14" s="11">
        <v>2</v>
      </c>
      <c r="B14" s="232" t="str">
        <f>'ЖН-ОН-1'!B9</f>
        <v>Абдураззақов Дониёр Ортиқалиевич</v>
      </c>
      <c r="C14" s="232"/>
      <c r="D14" s="30" t="str">
        <f>'ЖН-ОН-1'!C9</f>
        <v>G-16-388</v>
      </c>
      <c r="E14" s="11">
        <f>'ЖН-ОН-1'!AB9+'ЖН-ОН-1'!AC9</f>
        <v>15</v>
      </c>
      <c r="F14" s="11">
        <f>'ЖН-ОН-1'!AD9+'ЖН-ОН-1'!AE9</f>
        <v>14</v>
      </c>
      <c r="G14" s="11"/>
      <c r="H14" s="11"/>
      <c r="I14" s="11"/>
      <c r="J14" s="11"/>
      <c r="K14" s="11"/>
      <c r="L14" s="29"/>
      <c r="M14" s="24"/>
      <c r="N14" s="24"/>
      <c r="O14" s="233"/>
      <c r="P14" s="233"/>
      <c r="Q14" s="233"/>
    </row>
    <row r="15" spans="1:17" s="2" customFormat="1" ht="27.75" customHeight="1">
      <c r="A15" s="11">
        <v>3</v>
      </c>
      <c r="B15" s="232" t="str">
        <f>'ЖН-ОН-1'!B10</f>
        <v>Алматова Умида Зоир қизи</v>
      </c>
      <c r="C15" s="232"/>
      <c r="D15" s="30" t="str">
        <f>'ЖН-ОН-1'!C10</f>
        <v>С-16-387</v>
      </c>
      <c r="E15" s="11">
        <f>'ЖН-ОН-1'!AB10+'ЖН-ОН-1'!AC10</f>
        <v>14</v>
      </c>
      <c r="F15" s="11">
        <f>'ЖН-ОН-1'!AD10+'ЖН-ОН-1'!AE10</f>
        <v>13</v>
      </c>
      <c r="G15" s="11"/>
      <c r="H15" s="11"/>
      <c r="I15" s="11"/>
      <c r="J15" s="11"/>
      <c r="K15" s="11"/>
      <c r="L15" s="29"/>
      <c r="M15" s="24"/>
      <c r="N15" s="24"/>
      <c r="O15" s="233"/>
      <c r="P15" s="233"/>
      <c r="Q15" s="233"/>
    </row>
    <row r="16" spans="1:17" s="2" customFormat="1" ht="27.75" customHeight="1">
      <c r="A16" s="11">
        <v>4</v>
      </c>
      <c r="B16" s="232" t="str">
        <f>'ЖН-ОН-1'!B11</f>
        <v>Ахмеджанов Сарвар Шоалиевич</v>
      </c>
      <c r="C16" s="232"/>
      <c r="D16" s="30" t="str">
        <f>'ЖН-ОН-1'!C11</f>
        <v>С-16-201</v>
      </c>
      <c r="E16" s="11">
        <f>'ЖН-ОН-1'!AB11+'ЖН-ОН-1'!AC11</f>
        <v>16</v>
      </c>
      <c r="F16" s="11">
        <f>'ЖН-ОН-1'!AD11+'ЖН-ОН-1'!AE11</f>
        <v>14</v>
      </c>
      <c r="G16" s="11"/>
      <c r="H16" s="11"/>
      <c r="I16" s="11"/>
      <c r="J16" s="11"/>
      <c r="K16" s="11"/>
      <c r="L16" s="29"/>
      <c r="M16" s="24"/>
      <c r="N16" s="24"/>
      <c r="O16" s="233"/>
      <c r="P16" s="233"/>
      <c r="Q16" s="233"/>
    </row>
    <row r="17" spans="1:17" s="2" customFormat="1" ht="27.75" customHeight="1">
      <c r="A17" s="11">
        <v>5</v>
      </c>
      <c r="B17" s="232" t="str">
        <f>'ЖН-ОН-1'!B12</f>
        <v>Бараев Марат Асхатович</v>
      </c>
      <c r="C17" s="232"/>
      <c r="D17" s="30" t="str">
        <f>'ЖН-ОН-1'!C12</f>
        <v>G-16-161</v>
      </c>
      <c r="E17" s="11">
        <f>'ЖН-ОН-1'!AB12+'ЖН-ОН-1'!AC12</f>
        <v>15</v>
      </c>
      <c r="F17" s="11">
        <f>'ЖН-ОН-1'!AD12+'ЖН-ОН-1'!AE12</f>
        <v>11</v>
      </c>
      <c r="G17" s="11"/>
      <c r="H17" s="11"/>
      <c r="I17" s="11"/>
      <c r="J17" s="11"/>
      <c r="K17" s="11"/>
      <c r="L17" s="29"/>
      <c r="M17" s="24"/>
      <c r="N17" s="24"/>
      <c r="O17" s="233"/>
      <c r="P17" s="233"/>
      <c r="Q17" s="233"/>
    </row>
    <row r="18" spans="1:17" s="2" customFormat="1" ht="27.75" customHeight="1">
      <c r="A18" s="11">
        <v>6</v>
      </c>
      <c r="B18" s="232" t="str">
        <f>'ЖН-ОН-1'!B13</f>
        <v>Джалгасбаева Айман Нургази қизи</v>
      </c>
      <c r="C18" s="232"/>
      <c r="D18" s="30" t="str">
        <f>'ЖН-ОН-1'!C13</f>
        <v>С-16-449</v>
      </c>
      <c r="E18" s="11">
        <f>'ЖН-ОН-1'!AB13+'ЖН-ОН-1'!AC13</f>
        <v>15</v>
      </c>
      <c r="F18" s="11">
        <f>'ЖН-ОН-1'!AD13+'ЖН-ОН-1'!AE13</f>
        <v>12</v>
      </c>
      <c r="G18" s="11"/>
      <c r="H18" s="11"/>
      <c r="I18" s="11"/>
      <c r="J18" s="11"/>
      <c r="K18" s="11"/>
      <c r="L18" s="29"/>
      <c r="M18" s="24"/>
      <c r="N18" s="24"/>
      <c r="O18" s="233"/>
      <c r="P18" s="233"/>
      <c r="Q18" s="233"/>
    </row>
    <row r="19" spans="1:17" s="2" customFormat="1" ht="27.75" customHeight="1">
      <c r="A19" s="11">
        <v>7</v>
      </c>
      <c r="B19" s="232" t="str">
        <f>'ЖН-ОН-1'!B14</f>
        <v>Джурабаев Улуғбек Бахромжон ўғли</v>
      </c>
      <c r="C19" s="232"/>
      <c r="D19" s="30" t="str">
        <f>'ЖН-ОН-1'!C14</f>
        <v>С-16-320</v>
      </c>
      <c r="E19" s="11">
        <f>'ЖН-ОН-1'!AB14+'ЖН-ОН-1'!AC14</f>
        <v>16</v>
      </c>
      <c r="F19" s="11">
        <f>'ЖН-ОН-1'!AD14+'ЖН-ОН-1'!AE14</f>
        <v>12</v>
      </c>
      <c r="G19" s="11"/>
      <c r="H19" s="11"/>
      <c r="I19" s="11"/>
      <c r="J19" s="11"/>
      <c r="K19" s="11"/>
      <c r="L19" s="29"/>
      <c r="M19" s="24"/>
      <c r="N19" s="24"/>
      <c r="O19" s="233"/>
      <c r="P19" s="233"/>
      <c r="Q19" s="233"/>
    </row>
    <row r="20" spans="1:17" s="2" customFormat="1" ht="27.75" customHeight="1">
      <c r="A20" s="11">
        <v>8</v>
      </c>
      <c r="B20" s="232" t="str">
        <f>'ЖН-ОН-1'!B15</f>
        <v>Курбанов Искандер Маратович</v>
      </c>
      <c r="C20" s="232"/>
      <c r="D20" s="30" t="str">
        <f>'ЖН-ОН-1'!C15</f>
        <v>С-16-324</v>
      </c>
      <c r="E20" s="11">
        <f>'ЖН-ОН-1'!AB15+'ЖН-ОН-1'!AC15</f>
        <v>10</v>
      </c>
      <c r="F20" s="11">
        <f>'ЖН-ОН-1'!AD15+'ЖН-ОН-1'!AE15</f>
        <v>11</v>
      </c>
      <c r="G20" s="11"/>
      <c r="H20" s="11"/>
      <c r="I20" s="11"/>
      <c r="J20" s="11"/>
      <c r="K20" s="11"/>
      <c r="L20" s="29"/>
      <c r="M20" s="24"/>
      <c r="N20" s="24"/>
      <c r="O20" s="233"/>
      <c r="P20" s="233"/>
      <c r="Q20" s="233"/>
    </row>
    <row r="21" spans="1:17" s="2" customFormat="1" ht="27.75" customHeight="1">
      <c r="A21" s="11">
        <v>9</v>
      </c>
      <c r="B21" s="232" t="str">
        <f>'ЖН-ОН-1'!B16</f>
        <v>Мажидова Мафтуна Фарход қизи</v>
      </c>
      <c r="C21" s="232"/>
      <c r="D21" s="30" t="str">
        <f>'ЖН-ОН-1'!C16</f>
        <v>G-16-112</v>
      </c>
      <c r="E21" s="11">
        <f>'ЖН-ОН-1'!AB16+'ЖН-ОН-1'!AC16</f>
        <v>14</v>
      </c>
      <c r="F21" s="11">
        <f>'ЖН-ОН-1'!AD16+'ЖН-ОН-1'!AE16</f>
        <v>12</v>
      </c>
      <c r="G21" s="11"/>
      <c r="H21" s="11"/>
      <c r="I21" s="11"/>
      <c r="J21" s="11"/>
      <c r="K21" s="11"/>
      <c r="L21" s="29"/>
      <c r="M21" s="24"/>
      <c r="N21" s="24"/>
      <c r="O21" s="233"/>
      <c r="P21" s="233"/>
      <c r="Q21" s="233"/>
    </row>
    <row r="22" spans="1:17" s="2" customFormat="1" ht="27.75" customHeight="1">
      <c r="A22" s="11">
        <v>10</v>
      </c>
      <c r="B22" s="232" t="str">
        <f>'ЖН-ОН-1'!B17</f>
        <v>Ниязов Хусан Тахиржанович</v>
      </c>
      <c r="C22" s="232"/>
      <c r="D22" s="30" t="str">
        <f>'ЖН-ОН-1'!C17</f>
        <v>G-16-323</v>
      </c>
      <c r="E22" s="11">
        <f>'ЖН-ОН-1'!AB17+'ЖН-ОН-1'!AC17</f>
        <v>16</v>
      </c>
      <c r="F22" s="11">
        <f>'ЖН-ОН-1'!AD17+'ЖН-ОН-1'!AE17</f>
        <v>12</v>
      </c>
      <c r="G22" s="11"/>
      <c r="H22" s="11"/>
      <c r="I22" s="11"/>
      <c r="J22" s="11"/>
      <c r="K22" s="11"/>
      <c r="L22" s="29"/>
      <c r="M22" s="24"/>
      <c r="N22" s="24"/>
      <c r="O22" s="233"/>
      <c r="P22" s="233"/>
      <c r="Q22" s="233"/>
    </row>
    <row r="23" spans="1:17" s="2" customFormat="1" ht="27.75" customHeight="1">
      <c r="A23" s="11">
        <v>11</v>
      </c>
      <c r="B23" s="232" t="str">
        <f>'ЖН-ОН-1'!B18</f>
        <v>Мирагзамова Дилором Ахат қизи</v>
      </c>
      <c r="C23" s="232"/>
      <c r="D23" s="30" t="str">
        <f>'ЖН-ОН-1'!C18</f>
        <v>С-16-386</v>
      </c>
      <c r="E23" s="11">
        <f>'ЖН-ОН-1'!AB18+'ЖН-ОН-1'!AC18</f>
        <v>13</v>
      </c>
      <c r="F23" s="11">
        <f>'ЖН-ОН-1'!AD18+'ЖН-ОН-1'!AE18</f>
        <v>0</v>
      </c>
      <c r="G23" s="11"/>
      <c r="H23" s="11"/>
      <c r="I23" s="11"/>
      <c r="J23" s="11"/>
      <c r="K23" s="11"/>
      <c r="L23" s="29"/>
      <c r="M23" s="24"/>
      <c r="N23" s="24"/>
      <c r="O23" s="233"/>
      <c r="P23" s="233"/>
      <c r="Q23" s="233"/>
    </row>
    <row r="24" spans="1:17" s="2" customFormat="1" ht="27.75" customHeight="1">
      <c r="A24" s="11">
        <v>12</v>
      </c>
      <c r="B24" s="232" t="str">
        <f>'ЖН-ОН-1'!B19</f>
        <v>Омилхонов Шахзодхон Жамолхон ўғли</v>
      </c>
      <c r="C24" s="232"/>
      <c r="D24" s="30" t="str">
        <f>'ЖН-ОН-1'!C19</f>
        <v>С-16-200</v>
      </c>
      <c r="E24" s="11">
        <f>'ЖН-ОН-1'!AB19+'ЖН-ОН-1'!AC19</f>
        <v>15</v>
      </c>
      <c r="F24" s="11">
        <f>'ЖН-ОН-1'!AD19+'ЖН-ОН-1'!AE19</f>
        <v>11</v>
      </c>
      <c r="G24" s="11"/>
      <c r="H24" s="11"/>
      <c r="I24" s="11"/>
      <c r="J24" s="11"/>
      <c r="K24" s="11"/>
      <c r="L24" s="29"/>
      <c r="M24" s="24"/>
      <c r="N24" s="24"/>
      <c r="O24" s="233"/>
      <c r="P24" s="233"/>
      <c r="Q24" s="233"/>
    </row>
    <row r="25" spans="1:17" s="2" customFormat="1" ht="27.75" customHeight="1">
      <c r="A25" s="11">
        <v>13</v>
      </c>
      <c r="B25" s="232" t="str">
        <f>'ЖН-ОН-1'!B20</f>
        <v>Сайфуллаева Шахзода Шухрат қизи</v>
      </c>
      <c r="C25" s="232"/>
      <c r="D25" s="30" t="str">
        <f>'ЖН-ОН-1'!C20</f>
        <v>G-16-321</v>
      </c>
      <c r="E25" s="11">
        <f>'ЖН-ОН-1'!AB20+'ЖН-ОН-1'!AC20</f>
        <v>16</v>
      </c>
      <c r="F25" s="11">
        <f>'ЖН-ОН-1'!AD20+'ЖН-ОН-1'!AE20</f>
        <v>11</v>
      </c>
      <c r="G25" s="11"/>
      <c r="H25" s="11"/>
      <c r="I25" s="11"/>
      <c r="J25" s="11"/>
      <c r="K25" s="11"/>
      <c r="L25" s="29"/>
      <c r="M25" s="24"/>
      <c r="N25" s="24"/>
      <c r="O25" s="233"/>
      <c r="P25" s="233"/>
      <c r="Q25" s="233"/>
    </row>
    <row r="26" spans="1:17" s="2" customFormat="1" ht="27.75" customHeight="1">
      <c r="A26" s="11">
        <v>14</v>
      </c>
      <c r="B26" s="232" t="str">
        <f>'ЖН-ОН-1'!B21</f>
        <v>Турдалиев Шерзоджон Шавкатжон ўғли</v>
      </c>
      <c r="C26" s="232"/>
      <c r="D26" s="30" t="str">
        <f>'ЖН-ОН-1'!C21</f>
        <v>С-16-162</v>
      </c>
      <c r="E26" s="11">
        <f>'ЖН-ОН-1'!AB21+'ЖН-ОН-1'!AC21</f>
        <v>13</v>
      </c>
      <c r="F26" s="11">
        <f>'ЖН-ОН-1'!AD21+'ЖН-ОН-1'!AE21</f>
        <v>12</v>
      </c>
      <c r="G26" s="11"/>
      <c r="H26" s="11"/>
      <c r="I26" s="11"/>
      <c r="J26" s="11"/>
      <c r="K26" s="11"/>
      <c r="L26" s="29"/>
      <c r="M26" s="24"/>
      <c r="N26" s="24"/>
      <c r="O26" s="233"/>
      <c r="P26" s="233"/>
      <c r="Q26" s="233"/>
    </row>
    <row r="27" spans="1:17" s="2" customFormat="1" ht="27.75" customHeight="1">
      <c r="A27" s="11">
        <v>15</v>
      </c>
      <c r="B27" s="232" t="str">
        <f>'ЖН-ОН-1'!B22</f>
        <v>Халфина Руфина Рустам қизи</v>
      </c>
      <c r="C27" s="232"/>
      <c r="D27" s="30" t="str">
        <f>'ЖН-ОН-1'!C22</f>
        <v>С16-436</v>
      </c>
      <c r="E27" s="11">
        <f>'ЖН-ОН-1'!AB22+'ЖН-ОН-1'!AC22</f>
        <v>14</v>
      </c>
      <c r="F27" s="11">
        <f>'ЖН-ОН-1'!AD22+'ЖН-ОН-1'!AE22</f>
        <v>14</v>
      </c>
      <c r="G27" s="11"/>
      <c r="H27" s="11"/>
      <c r="I27" s="11"/>
      <c r="J27" s="11"/>
      <c r="K27" s="11"/>
      <c r="L27" s="29"/>
      <c r="M27" s="24"/>
      <c r="N27" s="24"/>
      <c r="O27" s="233"/>
      <c r="P27" s="233"/>
      <c r="Q27" s="233"/>
    </row>
    <row r="28" spans="1:17" s="2" customFormat="1" ht="27.75" customHeight="1">
      <c r="A28" s="11">
        <v>16</v>
      </c>
      <c r="B28" s="232" t="str">
        <f>'ЖН-ОН-1'!B23</f>
        <v>Цой Виктор Вадимович</v>
      </c>
      <c r="C28" s="232"/>
      <c r="D28" s="30" t="str">
        <f>'ЖН-ОН-1'!C23</f>
        <v>С-16-199</v>
      </c>
      <c r="E28" s="11">
        <f>'ЖН-ОН-1'!AB23+'ЖН-ОН-1'!AC23</f>
        <v>14</v>
      </c>
      <c r="F28" s="11">
        <f>'ЖН-ОН-1'!AD23+'ЖН-ОН-1'!AE23</f>
        <v>11</v>
      </c>
      <c r="G28" s="11"/>
      <c r="H28" s="11"/>
      <c r="I28" s="11"/>
      <c r="J28" s="11"/>
      <c r="K28" s="11"/>
      <c r="L28" s="29"/>
      <c r="M28" s="24"/>
      <c r="N28" s="24"/>
      <c r="O28" s="233"/>
      <c r="P28" s="233"/>
      <c r="Q28" s="233"/>
    </row>
    <row r="29" spans="1:17" s="2" customFormat="1" ht="22.5" customHeight="1">
      <c r="A29" s="11">
        <v>17</v>
      </c>
      <c r="B29" s="232" t="e">
        <f>'ЖН-ОН-1'!#REF!</f>
        <v>#REF!</v>
      </c>
      <c r="C29" s="232"/>
      <c r="D29" s="30" t="e">
        <f>'ЖН-ОН-1'!#REF!</f>
        <v>#REF!</v>
      </c>
      <c r="E29" s="11" t="e">
        <f>'ЖН-ОН-1'!#REF!+'ЖН-ОН-1'!#REF!</f>
        <v>#REF!</v>
      </c>
      <c r="F29" s="11" t="e">
        <f>'ЖН-ОН-1'!#REF!+'ЖН-ОН-1'!#REF!</f>
        <v>#REF!</v>
      </c>
      <c r="G29" s="11"/>
      <c r="H29" s="11"/>
      <c r="I29" s="11"/>
      <c r="J29" s="11"/>
      <c r="K29" s="11"/>
      <c r="L29" s="29"/>
      <c r="M29" s="24"/>
      <c r="N29" s="24"/>
      <c r="O29" s="233"/>
      <c r="P29" s="233"/>
      <c r="Q29" s="233"/>
    </row>
    <row r="30" spans="1:17" ht="49.5" customHeight="1">
      <c r="A30" s="234" t="s">
        <v>14</v>
      </c>
      <c r="B30" s="234"/>
      <c r="C30" s="234"/>
      <c r="D30" s="5"/>
      <c r="E30" s="6"/>
      <c r="F30" s="7"/>
      <c r="G30" s="7"/>
      <c r="H30" s="7"/>
      <c r="I30" s="6"/>
      <c r="J30" s="6"/>
      <c r="K30" s="8"/>
      <c r="L30" s="8"/>
      <c r="M30" s="6"/>
      <c r="N30" s="6"/>
      <c r="O30" s="235"/>
      <c r="P30" s="235"/>
      <c r="Q30" s="235"/>
    </row>
    <row r="31" spans="1:3" ht="39.75" customHeight="1">
      <c r="A31" s="190"/>
      <c r="B31" s="190"/>
      <c r="C31" s="190"/>
    </row>
    <row r="32" spans="1:17" ht="18.75">
      <c r="A32" s="17"/>
      <c r="B32" s="17"/>
      <c r="C32" s="18" t="s">
        <v>15</v>
      </c>
      <c r="D32" s="34">
        <f>M!G20</f>
        <v>16</v>
      </c>
      <c r="E32" s="46"/>
      <c r="F32" s="46"/>
      <c r="G32" s="20" t="s">
        <v>75</v>
      </c>
      <c r="H32" s="20"/>
      <c r="I32" s="20"/>
      <c r="J32" s="20"/>
      <c r="K32" s="12"/>
      <c r="L32" s="12"/>
      <c r="M32" s="12"/>
      <c r="N32" s="21"/>
      <c r="O32" s="12"/>
      <c r="P32" s="12"/>
      <c r="Q32" s="12"/>
    </row>
    <row r="33" spans="1:17" ht="18.75">
      <c r="A33" s="17"/>
      <c r="B33" s="17"/>
      <c r="C33" s="18"/>
      <c r="D33" s="47"/>
      <c r="E33" s="20"/>
      <c r="F33" s="20"/>
      <c r="G33" s="20"/>
      <c r="H33" s="20"/>
      <c r="I33" s="12"/>
      <c r="J33" s="12"/>
      <c r="K33" s="20"/>
      <c r="L33" s="20"/>
      <c r="M33" s="12"/>
      <c r="N33" s="21"/>
      <c r="O33" s="12"/>
      <c r="P33" s="12"/>
      <c r="Q33" s="12"/>
    </row>
    <row r="34" spans="1:17" ht="40.5" customHeight="1">
      <c r="A34" s="12"/>
      <c r="B34" s="12"/>
      <c r="C34" s="21"/>
      <c r="D34" s="191" t="s">
        <v>16</v>
      </c>
      <c r="E34" s="191"/>
      <c r="F34" s="191"/>
      <c r="G34" s="191"/>
      <c r="H34" s="20"/>
      <c r="I34" s="19"/>
      <c r="J34" s="19"/>
      <c r="K34" s="192" t="s">
        <v>17</v>
      </c>
      <c r="L34" s="192"/>
      <c r="M34" s="19"/>
      <c r="N34" s="19"/>
      <c r="O34" s="12"/>
      <c r="P34" s="12"/>
      <c r="Q34" s="12"/>
    </row>
    <row r="35" spans="1:17" ht="18.75">
      <c r="A35" s="193"/>
      <c r="B35" s="193"/>
      <c r="C35" s="19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8.75">
      <c r="A36" s="21" t="s">
        <v>73</v>
      </c>
      <c r="B36" s="21"/>
      <c r="C36" s="21"/>
      <c r="D36" s="186" t="str">
        <f>M!F20</f>
        <v>О.Кучаров</v>
      </c>
      <c r="E36" s="186"/>
      <c r="F36" s="186"/>
      <c r="G36" s="186"/>
      <c r="H36" s="46"/>
      <c r="I36" s="46"/>
      <c r="J36" s="46"/>
      <c r="K36" s="20" t="s">
        <v>18</v>
      </c>
      <c r="L36" s="20"/>
      <c r="M36" s="187"/>
      <c r="N36" s="187"/>
      <c r="O36" s="50" t="s">
        <v>67</v>
      </c>
      <c r="P36" s="50"/>
      <c r="Q36" s="50"/>
    </row>
    <row r="37" spans="1:17" ht="18.75">
      <c r="A37" s="189" t="s">
        <v>19</v>
      </c>
      <c r="B37" s="189"/>
      <c r="C37" s="22" t="s">
        <v>1</v>
      </c>
      <c r="D37" s="188" t="s">
        <v>20</v>
      </c>
      <c r="E37" s="188"/>
      <c r="F37" s="188"/>
      <c r="G37" s="188"/>
      <c r="H37" s="46"/>
      <c r="I37" s="23"/>
      <c r="J37" s="23"/>
      <c r="K37" s="12"/>
      <c r="L37" s="12"/>
      <c r="M37" s="188" t="s">
        <v>21</v>
      </c>
      <c r="N37" s="188"/>
      <c r="O37" s="218" t="s">
        <v>20</v>
      </c>
      <c r="P37" s="218"/>
      <c r="Q37" s="218"/>
    </row>
  </sheetData>
  <sheetProtection/>
  <mergeCells count="66">
    <mergeCell ref="D36:G36"/>
    <mergeCell ref="M36:N36"/>
    <mergeCell ref="A37:B37"/>
    <mergeCell ref="D37:G37"/>
    <mergeCell ref="M37:N37"/>
    <mergeCell ref="O37:Q37"/>
    <mergeCell ref="A30:C30"/>
    <mergeCell ref="O30:Q30"/>
    <mergeCell ref="A31:C31"/>
    <mergeCell ref="D34:G34"/>
    <mergeCell ref="K34:L34"/>
    <mergeCell ref="A35:C35"/>
    <mergeCell ref="B27:C27"/>
    <mergeCell ref="O27:Q27"/>
    <mergeCell ref="B28:C28"/>
    <mergeCell ref="O28:Q28"/>
    <mergeCell ref="B29:C29"/>
    <mergeCell ref="O29:Q29"/>
    <mergeCell ref="B24:C24"/>
    <mergeCell ref="O24:Q24"/>
    <mergeCell ref="B25:C25"/>
    <mergeCell ref="O25:Q25"/>
    <mergeCell ref="B26:C26"/>
    <mergeCell ref="O26:Q26"/>
    <mergeCell ref="B21:C21"/>
    <mergeCell ref="O21:Q21"/>
    <mergeCell ref="B22:C22"/>
    <mergeCell ref="O22:Q22"/>
    <mergeCell ref="B23:C23"/>
    <mergeCell ref="O23:Q23"/>
    <mergeCell ref="B18:C18"/>
    <mergeCell ref="O18:Q18"/>
    <mergeCell ref="B19:C19"/>
    <mergeCell ref="O19:Q19"/>
    <mergeCell ref="B20:C20"/>
    <mergeCell ref="O20:Q20"/>
    <mergeCell ref="B15:C15"/>
    <mergeCell ref="O15:Q15"/>
    <mergeCell ref="B16:C16"/>
    <mergeCell ref="O16:Q16"/>
    <mergeCell ref="B17:C17"/>
    <mergeCell ref="O17:Q17"/>
    <mergeCell ref="N11:N12"/>
    <mergeCell ref="O11:Q12"/>
    <mergeCell ref="B13:C13"/>
    <mergeCell ref="O13:Q13"/>
    <mergeCell ref="B14:C14"/>
    <mergeCell ref="O14:Q14"/>
    <mergeCell ref="A11:A12"/>
    <mergeCell ref="B11:C12"/>
    <mergeCell ref="D11:D12"/>
    <mergeCell ref="E11:K11"/>
    <mergeCell ref="L11:L12"/>
    <mergeCell ref="M11:M12"/>
    <mergeCell ref="E7:F7"/>
    <mergeCell ref="H7:I7"/>
    <mergeCell ref="A8:B8"/>
    <mergeCell ref="C9:F9"/>
    <mergeCell ref="H9:K9"/>
    <mergeCell ref="P9:Q9"/>
    <mergeCell ref="O1:Q1"/>
    <mergeCell ref="A2:Q2"/>
    <mergeCell ref="A3:Q3"/>
    <mergeCell ref="A4:I4"/>
    <mergeCell ref="A5:H5"/>
    <mergeCell ref="A6:Q6"/>
  </mergeCells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AQ26"/>
  <sheetViews>
    <sheetView view="pageBreakPreview" zoomScale="70" zoomScaleNormal="85" zoomScaleSheetLayoutView="70" workbookViewId="0" topLeftCell="A4">
      <selection activeCell="H12" sqref="H12"/>
    </sheetView>
  </sheetViews>
  <sheetFormatPr defaultColWidth="9.140625" defaultRowHeight="12.75"/>
  <cols>
    <col min="1" max="1" width="3.57421875" style="126" bestFit="1" customWidth="1"/>
    <col min="2" max="2" width="34.28125" style="126" customWidth="1"/>
    <col min="3" max="3" width="12.140625" style="126" customWidth="1"/>
    <col min="4" max="6" width="4.421875" style="126" customWidth="1"/>
    <col min="7" max="11" width="4.421875" style="153" customWidth="1"/>
    <col min="12" max="15" width="4.421875" style="154" customWidth="1"/>
    <col min="16" max="39" width="4.421875" style="153" customWidth="1"/>
    <col min="40" max="43" width="4.421875" style="126" customWidth="1"/>
    <col min="44" max="16384" width="9.140625" style="126" customWidth="1"/>
  </cols>
  <sheetData>
    <row r="1" spans="1:43" s="124" customFormat="1" ht="62.25" customHeight="1">
      <c r="A1" s="157" t="s">
        <v>149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</row>
    <row r="2" spans="1:43" s="125" customFormat="1" ht="7.5" customHeight="1" thickBo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</row>
    <row r="3" spans="1:43" ht="13.5" customHeight="1" thickBot="1">
      <c r="A3" s="174" t="s">
        <v>0</v>
      </c>
      <c r="B3" s="174" t="s">
        <v>40</v>
      </c>
      <c r="C3" s="168" t="s">
        <v>155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70"/>
    </row>
    <row r="4" spans="1:43" s="127" customFormat="1" ht="53.25" customHeight="1">
      <c r="A4" s="175"/>
      <c r="B4" s="175"/>
      <c r="C4" s="175" t="s">
        <v>156</v>
      </c>
      <c r="D4" s="159" t="s">
        <v>134</v>
      </c>
      <c r="E4" s="160"/>
      <c r="F4" s="160"/>
      <c r="G4" s="161"/>
      <c r="H4" s="165" t="s">
        <v>135</v>
      </c>
      <c r="I4" s="166"/>
      <c r="J4" s="166"/>
      <c r="K4" s="167"/>
      <c r="L4" s="177" t="s">
        <v>136</v>
      </c>
      <c r="M4" s="178"/>
      <c r="N4" s="178"/>
      <c r="O4" s="179"/>
      <c r="P4" s="160" t="s">
        <v>137</v>
      </c>
      <c r="Q4" s="160"/>
      <c r="R4" s="160"/>
      <c r="S4" s="161"/>
      <c r="T4" s="159" t="s">
        <v>138</v>
      </c>
      <c r="U4" s="160"/>
      <c r="V4" s="160"/>
      <c r="W4" s="161"/>
      <c r="X4" s="159" t="s">
        <v>139</v>
      </c>
      <c r="Y4" s="160"/>
      <c r="Z4" s="160"/>
      <c r="AA4" s="161"/>
      <c r="AB4" s="159" t="s">
        <v>140</v>
      </c>
      <c r="AC4" s="160"/>
      <c r="AD4" s="160"/>
      <c r="AE4" s="161"/>
      <c r="AF4" s="159" t="s">
        <v>141</v>
      </c>
      <c r="AG4" s="160"/>
      <c r="AH4" s="160"/>
      <c r="AI4" s="161"/>
      <c r="AJ4" s="159" t="s">
        <v>142</v>
      </c>
      <c r="AK4" s="160"/>
      <c r="AL4" s="160"/>
      <c r="AM4" s="161"/>
      <c r="AN4" s="159" t="s">
        <v>143</v>
      </c>
      <c r="AO4" s="160"/>
      <c r="AP4" s="160"/>
      <c r="AQ4" s="161"/>
    </row>
    <row r="5" spans="1:43" s="127" customFormat="1" ht="24.75" customHeight="1">
      <c r="A5" s="175"/>
      <c r="B5" s="175"/>
      <c r="C5" s="175"/>
      <c r="D5" s="162" t="s">
        <v>158</v>
      </c>
      <c r="E5" s="163"/>
      <c r="F5" s="163"/>
      <c r="G5" s="164"/>
      <c r="H5" s="171" t="s">
        <v>144</v>
      </c>
      <c r="I5" s="172"/>
      <c r="J5" s="172"/>
      <c r="K5" s="173"/>
      <c r="L5" s="171" t="s">
        <v>145</v>
      </c>
      <c r="M5" s="172"/>
      <c r="N5" s="172"/>
      <c r="O5" s="173"/>
      <c r="P5" s="171" t="s">
        <v>151</v>
      </c>
      <c r="Q5" s="172"/>
      <c r="R5" s="172"/>
      <c r="S5" s="173"/>
      <c r="T5" s="171" t="s">
        <v>153</v>
      </c>
      <c r="U5" s="172"/>
      <c r="V5" s="172"/>
      <c r="W5" s="173"/>
      <c r="X5" s="171" t="s">
        <v>159</v>
      </c>
      <c r="Y5" s="172"/>
      <c r="Z5" s="172"/>
      <c r="AA5" s="173"/>
      <c r="AB5" s="171" t="s">
        <v>146</v>
      </c>
      <c r="AC5" s="172"/>
      <c r="AD5" s="172"/>
      <c r="AE5" s="173"/>
      <c r="AF5" s="171" t="s">
        <v>160</v>
      </c>
      <c r="AG5" s="172"/>
      <c r="AH5" s="172"/>
      <c r="AI5" s="173"/>
      <c r="AJ5" s="171" t="s">
        <v>110</v>
      </c>
      <c r="AK5" s="172"/>
      <c r="AL5" s="172"/>
      <c r="AM5" s="173"/>
      <c r="AN5" s="180" t="s">
        <v>147</v>
      </c>
      <c r="AO5" s="181"/>
      <c r="AP5" s="181"/>
      <c r="AQ5" s="182"/>
    </row>
    <row r="6" spans="1:43" ht="22.5" customHeight="1">
      <c r="A6" s="175"/>
      <c r="B6" s="175"/>
      <c r="C6" s="175"/>
      <c r="D6" s="162" t="s">
        <v>158</v>
      </c>
      <c r="E6" s="163"/>
      <c r="F6" s="163"/>
      <c r="G6" s="164"/>
      <c r="H6" s="171" t="s">
        <v>148</v>
      </c>
      <c r="I6" s="172"/>
      <c r="J6" s="172"/>
      <c r="K6" s="173"/>
      <c r="L6" s="171"/>
      <c r="M6" s="172"/>
      <c r="N6" s="172"/>
      <c r="O6" s="173"/>
      <c r="P6" s="171" t="s">
        <v>151</v>
      </c>
      <c r="Q6" s="172"/>
      <c r="R6" s="172"/>
      <c r="S6" s="173"/>
      <c r="T6" s="171"/>
      <c r="U6" s="172"/>
      <c r="V6" s="172"/>
      <c r="W6" s="173"/>
      <c r="X6" s="171" t="s">
        <v>152</v>
      </c>
      <c r="Y6" s="172"/>
      <c r="Z6" s="172"/>
      <c r="AA6" s="173"/>
      <c r="AB6" s="171" t="s">
        <v>154</v>
      </c>
      <c r="AC6" s="172"/>
      <c r="AD6" s="172"/>
      <c r="AE6" s="173"/>
      <c r="AF6" s="171" t="s">
        <v>161</v>
      </c>
      <c r="AG6" s="172"/>
      <c r="AH6" s="172"/>
      <c r="AI6" s="173"/>
      <c r="AJ6" s="171" t="s">
        <v>110</v>
      </c>
      <c r="AK6" s="172"/>
      <c r="AL6" s="172"/>
      <c r="AM6" s="173"/>
      <c r="AN6" s="180" t="s">
        <v>147</v>
      </c>
      <c r="AO6" s="181"/>
      <c r="AP6" s="181"/>
      <c r="AQ6" s="182"/>
    </row>
    <row r="7" spans="1:43" ht="44.25" customHeight="1" thickBot="1">
      <c r="A7" s="176"/>
      <c r="B7" s="176"/>
      <c r="C7" s="176"/>
      <c r="D7" s="116" t="s">
        <v>3</v>
      </c>
      <c r="E7" s="117" t="s">
        <v>4</v>
      </c>
      <c r="F7" s="117" t="s">
        <v>34</v>
      </c>
      <c r="G7" s="121" t="s">
        <v>4</v>
      </c>
      <c r="H7" s="116" t="s">
        <v>3</v>
      </c>
      <c r="I7" s="117" t="s">
        <v>4</v>
      </c>
      <c r="J7" s="117" t="s">
        <v>34</v>
      </c>
      <c r="K7" s="121" t="s">
        <v>4</v>
      </c>
      <c r="L7" s="116" t="s">
        <v>3</v>
      </c>
      <c r="M7" s="117" t="s">
        <v>4</v>
      </c>
      <c r="N7" s="117" t="s">
        <v>34</v>
      </c>
      <c r="O7" s="121" t="s">
        <v>4</v>
      </c>
      <c r="P7" s="116" t="s">
        <v>3</v>
      </c>
      <c r="Q7" s="117" t="s">
        <v>4</v>
      </c>
      <c r="R7" s="117" t="s">
        <v>34</v>
      </c>
      <c r="S7" s="121" t="s">
        <v>4</v>
      </c>
      <c r="T7" s="122" t="s">
        <v>162</v>
      </c>
      <c r="U7" s="123" t="s">
        <v>4</v>
      </c>
      <c r="V7" s="123" t="s">
        <v>163</v>
      </c>
      <c r="W7" s="121" t="s">
        <v>4</v>
      </c>
      <c r="X7" s="116" t="s">
        <v>3</v>
      </c>
      <c r="Y7" s="117" t="s">
        <v>4</v>
      </c>
      <c r="Z7" s="117" t="s">
        <v>34</v>
      </c>
      <c r="AA7" s="121" t="s">
        <v>4</v>
      </c>
      <c r="AB7" s="116" t="s">
        <v>3</v>
      </c>
      <c r="AC7" s="117" t="s">
        <v>4</v>
      </c>
      <c r="AD7" s="117" t="s">
        <v>34</v>
      </c>
      <c r="AE7" s="121" t="s">
        <v>4</v>
      </c>
      <c r="AF7" s="116" t="s">
        <v>3</v>
      </c>
      <c r="AG7" s="117" t="s">
        <v>4</v>
      </c>
      <c r="AH7" s="117" t="s">
        <v>34</v>
      </c>
      <c r="AI7" s="121" t="s">
        <v>4</v>
      </c>
      <c r="AJ7" s="116" t="s">
        <v>3</v>
      </c>
      <c r="AK7" s="117" t="s">
        <v>4</v>
      </c>
      <c r="AL7" s="117" t="s">
        <v>34</v>
      </c>
      <c r="AM7" s="121" t="s">
        <v>4</v>
      </c>
      <c r="AN7" s="116" t="s">
        <v>3</v>
      </c>
      <c r="AO7" s="117" t="s">
        <v>4</v>
      </c>
      <c r="AP7" s="117" t="s">
        <v>34</v>
      </c>
      <c r="AQ7" s="121" t="s">
        <v>4</v>
      </c>
    </row>
    <row r="8" spans="1:43" ht="32.25" customHeight="1">
      <c r="A8" s="70">
        <v>1</v>
      </c>
      <c r="B8" s="112" t="s">
        <v>82</v>
      </c>
      <c r="C8" s="71" t="s">
        <v>97</v>
      </c>
      <c r="D8" s="72"/>
      <c r="E8" s="73"/>
      <c r="F8" s="74"/>
      <c r="G8" s="131"/>
      <c r="H8" s="132"/>
      <c r="I8" s="133"/>
      <c r="J8" s="134"/>
      <c r="K8" s="131"/>
      <c r="L8" s="132"/>
      <c r="M8" s="133"/>
      <c r="N8" s="134"/>
      <c r="O8" s="131"/>
      <c r="P8" s="132"/>
      <c r="Q8" s="133"/>
      <c r="R8" s="134"/>
      <c r="S8" s="131"/>
      <c r="T8" s="132"/>
      <c r="U8" s="133"/>
      <c r="V8" s="134"/>
      <c r="W8" s="131"/>
      <c r="X8" s="132"/>
      <c r="Y8" s="133"/>
      <c r="Z8" s="134"/>
      <c r="AA8" s="131"/>
      <c r="AB8" s="132"/>
      <c r="AC8" s="133"/>
      <c r="AD8" s="134"/>
      <c r="AE8" s="131"/>
      <c r="AF8" s="132"/>
      <c r="AG8" s="133"/>
      <c r="AH8" s="134"/>
      <c r="AI8" s="131"/>
      <c r="AJ8" s="132"/>
      <c r="AK8" s="133"/>
      <c r="AL8" s="134"/>
      <c r="AM8" s="131"/>
      <c r="AN8" s="72"/>
      <c r="AO8" s="73"/>
      <c r="AP8" s="74"/>
      <c r="AQ8" s="75"/>
    </row>
    <row r="9" spans="1:43" ht="32.25" customHeight="1">
      <c r="A9" s="70">
        <v>2</v>
      </c>
      <c r="B9" s="113" t="s">
        <v>83</v>
      </c>
      <c r="C9" s="71" t="s">
        <v>168</v>
      </c>
      <c r="D9" s="98"/>
      <c r="E9" s="101"/>
      <c r="F9" s="102"/>
      <c r="G9" s="135"/>
      <c r="H9" s="136"/>
      <c r="I9" s="137"/>
      <c r="J9" s="138"/>
      <c r="K9" s="135"/>
      <c r="L9" s="136"/>
      <c r="M9" s="137"/>
      <c r="N9" s="138"/>
      <c r="O9" s="135"/>
      <c r="P9" s="136"/>
      <c r="Q9" s="137"/>
      <c r="R9" s="138"/>
      <c r="S9" s="135"/>
      <c r="T9" s="136"/>
      <c r="U9" s="137"/>
      <c r="V9" s="138"/>
      <c r="W9" s="135"/>
      <c r="X9" s="136"/>
      <c r="Y9" s="137"/>
      <c r="Z9" s="138"/>
      <c r="AA9" s="135"/>
      <c r="AB9" s="136"/>
      <c r="AC9" s="137"/>
      <c r="AD9" s="138"/>
      <c r="AE9" s="135"/>
      <c r="AF9" s="136"/>
      <c r="AG9" s="137"/>
      <c r="AH9" s="138"/>
      <c r="AI9" s="135"/>
      <c r="AJ9" s="136"/>
      <c r="AK9" s="137"/>
      <c r="AL9" s="138"/>
      <c r="AM9" s="135"/>
      <c r="AN9" s="98"/>
      <c r="AO9" s="101"/>
      <c r="AP9" s="102"/>
      <c r="AQ9" s="99"/>
    </row>
    <row r="10" spans="1:43" ht="32.25" customHeight="1">
      <c r="A10" s="70">
        <v>3</v>
      </c>
      <c r="B10" s="113" t="s">
        <v>84</v>
      </c>
      <c r="C10" s="71" t="s">
        <v>99</v>
      </c>
      <c r="D10" s="98"/>
      <c r="E10" s="101"/>
      <c r="F10" s="102"/>
      <c r="G10" s="135"/>
      <c r="H10" s="136"/>
      <c r="I10" s="137"/>
      <c r="J10" s="138"/>
      <c r="K10" s="135"/>
      <c r="L10" s="136"/>
      <c r="M10" s="137"/>
      <c r="N10" s="138"/>
      <c r="O10" s="135"/>
      <c r="P10" s="136"/>
      <c r="Q10" s="137"/>
      <c r="R10" s="138"/>
      <c r="S10" s="135"/>
      <c r="T10" s="136"/>
      <c r="U10" s="137"/>
      <c r="V10" s="138"/>
      <c r="W10" s="135"/>
      <c r="X10" s="136"/>
      <c r="Y10" s="137"/>
      <c r="Z10" s="138"/>
      <c r="AA10" s="135"/>
      <c r="AB10" s="136"/>
      <c r="AC10" s="137"/>
      <c r="AD10" s="138"/>
      <c r="AE10" s="135"/>
      <c r="AF10" s="136"/>
      <c r="AG10" s="137"/>
      <c r="AH10" s="138"/>
      <c r="AI10" s="135"/>
      <c r="AJ10" s="136"/>
      <c r="AK10" s="137"/>
      <c r="AL10" s="138"/>
      <c r="AM10" s="135"/>
      <c r="AN10" s="98"/>
      <c r="AO10" s="101"/>
      <c r="AP10" s="102"/>
      <c r="AQ10" s="99"/>
    </row>
    <row r="11" spans="1:43" ht="32.25" customHeight="1">
      <c r="A11" s="70">
        <v>4</v>
      </c>
      <c r="B11" s="113" t="s">
        <v>85</v>
      </c>
      <c r="C11" s="71" t="s">
        <v>96</v>
      </c>
      <c r="D11" s="98"/>
      <c r="E11" s="101"/>
      <c r="F11" s="102"/>
      <c r="G11" s="135"/>
      <c r="H11" s="136"/>
      <c r="I11" s="137"/>
      <c r="J11" s="138"/>
      <c r="K11" s="135"/>
      <c r="L11" s="136"/>
      <c r="M11" s="137"/>
      <c r="N11" s="138"/>
      <c r="O11" s="135"/>
      <c r="P11" s="136"/>
      <c r="Q11" s="137"/>
      <c r="R11" s="138"/>
      <c r="S11" s="135"/>
      <c r="T11" s="136"/>
      <c r="U11" s="137"/>
      <c r="V11" s="138"/>
      <c r="W11" s="135"/>
      <c r="X11" s="136"/>
      <c r="Y11" s="137"/>
      <c r="Z11" s="138"/>
      <c r="AA11" s="135"/>
      <c r="AB11" s="136"/>
      <c r="AC11" s="137"/>
      <c r="AD11" s="138"/>
      <c r="AE11" s="135"/>
      <c r="AF11" s="136"/>
      <c r="AG11" s="137"/>
      <c r="AH11" s="138"/>
      <c r="AI11" s="135"/>
      <c r="AJ11" s="136"/>
      <c r="AK11" s="137"/>
      <c r="AL11" s="138"/>
      <c r="AM11" s="135"/>
      <c r="AN11" s="98"/>
      <c r="AO11" s="101"/>
      <c r="AP11" s="102"/>
      <c r="AQ11" s="99"/>
    </row>
    <row r="12" spans="1:43" ht="32.25" customHeight="1">
      <c r="A12" s="70">
        <v>5</v>
      </c>
      <c r="B12" s="113" t="s">
        <v>86</v>
      </c>
      <c r="C12" s="71" t="s">
        <v>164</v>
      </c>
      <c r="D12" s="98"/>
      <c r="E12" s="101"/>
      <c r="F12" s="102"/>
      <c r="G12" s="135"/>
      <c r="H12" s="136"/>
      <c r="I12" s="137"/>
      <c r="J12" s="138"/>
      <c r="K12" s="135"/>
      <c r="L12" s="136"/>
      <c r="M12" s="137"/>
      <c r="N12" s="138"/>
      <c r="O12" s="135"/>
      <c r="P12" s="136"/>
      <c r="Q12" s="137"/>
      <c r="R12" s="138"/>
      <c r="S12" s="135"/>
      <c r="T12" s="136"/>
      <c r="U12" s="137"/>
      <c r="V12" s="138"/>
      <c r="W12" s="135"/>
      <c r="X12" s="136"/>
      <c r="Y12" s="137"/>
      <c r="Z12" s="138"/>
      <c r="AA12" s="135"/>
      <c r="AB12" s="136"/>
      <c r="AC12" s="137"/>
      <c r="AD12" s="138"/>
      <c r="AE12" s="135"/>
      <c r="AF12" s="136"/>
      <c r="AG12" s="137"/>
      <c r="AH12" s="138"/>
      <c r="AI12" s="135"/>
      <c r="AJ12" s="136"/>
      <c r="AK12" s="137"/>
      <c r="AL12" s="138"/>
      <c r="AM12" s="135"/>
      <c r="AN12" s="98"/>
      <c r="AO12" s="101"/>
      <c r="AP12" s="102"/>
      <c r="AQ12" s="99"/>
    </row>
    <row r="13" spans="1:43" ht="32.25" customHeight="1">
      <c r="A13" s="70">
        <v>6</v>
      </c>
      <c r="B13" s="114" t="s">
        <v>104</v>
      </c>
      <c r="C13" s="71" t="s">
        <v>105</v>
      </c>
      <c r="D13" s="98"/>
      <c r="E13" s="101"/>
      <c r="F13" s="102"/>
      <c r="G13" s="135"/>
      <c r="H13" s="136"/>
      <c r="I13" s="137"/>
      <c r="J13" s="138"/>
      <c r="K13" s="135"/>
      <c r="L13" s="136"/>
      <c r="M13" s="137"/>
      <c r="N13" s="138"/>
      <c r="O13" s="135"/>
      <c r="P13" s="136"/>
      <c r="Q13" s="137"/>
      <c r="R13" s="138"/>
      <c r="S13" s="135"/>
      <c r="T13" s="136"/>
      <c r="U13" s="137"/>
      <c r="V13" s="138"/>
      <c r="W13" s="135"/>
      <c r="X13" s="136"/>
      <c r="Y13" s="137"/>
      <c r="Z13" s="138"/>
      <c r="AA13" s="135"/>
      <c r="AB13" s="136"/>
      <c r="AC13" s="137"/>
      <c r="AD13" s="138"/>
      <c r="AE13" s="135"/>
      <c r="AF13" s="136"/>
      <c r="AG13" s="137"/>
      <c r="AH13" s="138"/>
      <c r="AI13" s="135"/>
      <c r="AJ13" s="136"/>
      <c r="AK13" s="137"/>
      <c r="AL13" s="138"/>
      <c r="AM13" s="135"/>
      <c r="AN13" s="98"/>
      <c r="AO13" s="101"/>
      <c r="AP13" s="102"/>
      <c r="AQ13" s="99"/>
    </row>
    <row r="14" spans="1:43" ht="32.25" customHeight="1">
      <c r="A14" s="70">
        <v>7</v>
      </c>
      <c r="B14" s="113" t="s">
        <v>87</v>
      </c>
      <c r="C14" s="71" t="s">
        <v>100</v>
      </c>
      <c r="D14" s="98"/>
      <c r="E14" s="101"/>
      <c r="F14" s="102"/>
      <c r="G14" s="135"/>
      <c r="H14" s="136"/>
      <c r="I14" s="137"/>
      <c r="J14" s="138"/>
      <c r="K14" s="135"/>
      <c r="L14" s="136"/>
      <c r="M14" s="137"/>
      <c r="N14" s="138"/>
      <c r="O14" s="135"/>
      <c r="P14" s="136"/>
      <c r="Q14" s="137"/>
      <c r="R14" s="138"/>
      <c r="S14" s="135"/>
      <c r="T14" s="136"/>
      <c r="U14" s="137"/>
      <c r="V14" s="138"/>
      <c r="W14" s="135"/>
      <c r="X14" s="136"/>
      <c r="Y14" s="137"/>
      <c r="Z14" s="138"/>
      <c r="AA14" s="135"/>
      <c r="AB14" s="136"/>
      <c r="AC14" s="137"/>
      <c r="AD14" s="138"/>
      <c r="AE14" s="135"/>
      <c r="AF14" s="136"/>
      <c r="AG14" s="137"/>
      <c r="AH14" s="138"/>
      <c r="AI14" s="135"/>
      <c r="AJ14" s="136"/>
      <c r="AK14" s="137"/>
      <c r="AL14" s="138"/>
      <c r="AM14" s="135"/>
      <c r="AN14" s="98"/>
      <c r="AO14" s="101"/>
      <c r="AP14" s="102"/>
      <c r="AQ14" s="99"/>
    </row>
    <row r="15" spans="1:43" ht="32.25" customHeight="1">
      <c r="A15" s="70">
        <v>8</v>
      </c>
      <c r="B15" s="113" t="s">
        <v>88</v>
      </c>
      <c r="C15" s="71" t="s">
        <v>98</v>
      </c>
      <c r="D15" s="98"/>
      <c r="E15" s="101"/>
      <c r="F15" s="102"/>
      <c r="G15" s="135"/>
      <c r="H15" s="136"/>
      <c r="I15" s="137"/>
      <c r="J15" s="138"/>
      <c r="K15" s="135"/>
      <c r="L15" s="136"/>
      <c r="M15" s="137"/>
      <c r="N15" s="138"/>
      <c r="O15" s="135"/>
      <c r="P15" s="136"/>
      <c r="Q15" s="137"/>
      <c r="R15" s="138"/>
      <c r="S15" s="135"/>
      <c r="T15" s="136"/>
      <c r="U15" s="137"/>
      <c r="V15" s="138"/>
      <c r="W15" s="135"/>
      <c r="X15" s="136"/>
      <c r="Y15" s="137"/>
      <c r="Z15" s="138"/>
      <c r="AA15" s="135"/>
      <c r="AB15" s="136"/>
      <c r="AC15" s="137"/>
      <c r="AD15" s="138"/>
      <c r="AE15" s="135"/>
      <c r="AF15" s="136"/>
      <c r="AG15" s="137"/>
      <c r="AH15" s="138"/>
      <c r="AI15" s="135"/>
      <c r="AJ15" s="136"/>
      <c r="AK15" s="137"/>
      <c r="AL15" s="138"/>
      <c r="AM15" s="135"/>
      <c r="AN15" s="98"/>
      <c r="AO15" s="101"/>
      <c r="AP15" s="102"/>
      <c r="AQ15" s="99"/>
    </row>
    <row r="16" spans="1:43" ht="32.25" customHeight="1">
      <c r="A16" s="70">
        <v>9</v>
      </c>
      <c r="B16" s="113" t="s">
        <v>89</v>
      </c>
      <c r="C16" s="71" t="s">
        <v>166</v>
      </c>
      <c r="D16" s="98"/>
      <c r="E16" s="101"/>
      <c r="F16" s="102"/>
      <c r="G16" s="135"/>
      <c r="H16" s="136"/>
      <c r="I16" s="137"/>
      <c r="J16" s="138"/>
      <c r="K16" s="135"/>
      <c r="L16" s="136"/>
      <c r="M16" s="137"/>
      <c r="N16" s="138"/>
      <c r="O16" s="135"/>
      <c r="P16" s="136"/>
      <c r="Q16" s="137"/>
      <c r="R16" s="138"/>
      <c r="S16" s="135"/>
      <c r="T16" s="136"/>
      <c r="U16" s="137"/>
      <c r="V16" s="138"/>
      <c r="W16" s="135"/>
      <c r="X16" s="136"/>
      <c r="Y16" s="137"/>
      <c r="Z16" s="138"/>
      <c r="AA16" s="135"/>
      <c r="AB16" s="136"/>
      <c r="AC16" s="137"/>
      <c r="AD16" s="138"/>
      <c r="AE16" s="135"/>
      <c r="AF16" s="136"/>
      <c r="AG16" s="137"/>
      <c r="AH16" s="138"/>
      <c r="AI16" s="135"/>
      <c r="AJ16" s="136"/>
      <c r="AK16" s="137"/>
      <c r="AL16" s="138"/>
      <c r="AM16" s="135"/>
      <c r="AN16" s="98"/>
      <c r="AO16" s="101"/>
      <c r="AP16" s="102"/>
      <c r="AQ16" s="99"/>
    </row>
    <row r="17" spans="1:43" ht="32.25" customHeight="1">
      <c r="A17" s="70">
        <v>10</v>
      </c>
      <c r="B17" s="113" t="s">
        <v>90</v>
      </c>
      <c r="C17" s="71" t="s">
        <v>165</v>
      </c>
      <c r="D17" s="98"/>
      <c r="E17" s="101"/>
      <c r="F17" s="102"/>
      <c r="G17" s="135"/>
      <c r="H17" s="136"/>
      <c r="I17" s="137"/>
      <c r="J17" s="138"/>
      <c r="K17" s="135"/>
      <c r="L17" s="136"/>
      <c r="M17" s="137"/>
      <c r="N17" s="138"/>
      <c r="O17" s="135"/>
      <c r="P17" s="136"/>
      <c r="Q17" s="137"/>
      <c r="R17" s="138"/>
      <c r="S17" s="135"/>
      <c r="T17" s="136"/>
      <c r="U17" s="137"/>
      <c r="V17" s="138"/>
      <c r="W17" s="135"/>
      <c r="X17" s="136"/>
      <c r="Y17" s="137"/>
      <c r="Z17" s="138"/>
      <c r="AA17" s="135"/>
      <c r="AB17" s="136"/>
      <c r="AC17" s="137"/>
      <c r="AD17" s="138"/>
      <c r="AE17" s="135"/>
      <c r="AF17" s="136"/>
      <c r="AG17" s="137"/>
      <c r="AH17" s="138"/>
      <c r="AI17" s="135"/>
      <c r="AJ17" s="136"/>
      <c r="AK17" s="137"/>
      <c r="AL17" s="138"/>
      <c r="AM17" s="135"/>
      <c r="AN17" s="98"/>
      <c r="AO17" s="101"/>
      <c r="AP17" s="102"/>
      <c r="AQ17" s="99"/>
    </row>
    <row r="18" spans="1:43" ht="32.25" customHeight="1">
      <c r="A18" s="70">
        <v>11</v>
      </c>
      <c r="B18" s="113" t="s">
        <v>157</v>
      </c>
      <c r="C18" s="71" t="s">
        <v>101</v>
      </c>
      <c r="D18" s="98"/>
      <c r="E18" s="101"/>
      <c r="F18" s="102"/>
      <c r="G18" s="135"/>
      <c r="H18" s="136"/>
      <c r="I18" s="137"/>
      <c r="J18" s="138"/>
      <c r="K18" s="135"/>
      <c r="L18" s="136"/>
      <c r="M18" s="137"/>
      <c r="N18" s="138"/>
      <c r="O18" s="135"/>
      <c r="P18" s="136"/>
      <c r="Q18" s="137"/>
      <c r="R18" s="138"/>
      <c r="S18" s="135"/>
      <c r="T18" s="136"/>
      <c r="U18" s="137"/>
      <c r="V18" s="138"/>
      <c r="W18" s="135"/>
      <c r="X18" s="136"/>
      <c r="Y18" s="137"/>
      <c r="Z18" s="138"/>
      <c r="AA18" s="135"/>
      <c r="AB18" s="136"/>
      <c r="AC18" s="137"/>
      <c r="AD18" s="138"/>
      <c r="AE18" s="135"/>
      <c r="AF18" s="136"/>
      <c r="AG18" s="137"/>
      <c r="AH18" s="138"/>
      <c r="AI18" s="135"/>
      <c r="AJ18" s="136"/>
      <c r="AK18" s="137"/>
      <c r="AL18" s="138"/>
      <c r="AM18" s="135"/>
      <c r="AN18" s="98"/>
      <c r="AO18" s="101"/>
      <c r="AP18" s="102"/>
      <c r="AQ18" s="99"/>
    </row>
    <row r="19" spans="1:43" ht="32.25" customHeight="1">
      <c r="A19" s="70">
        <v>12</v>
      </c>
      <c r="B19" s="113" t="s">
        <v>91</v>
      </c>
      <c r="C19" s="71" t="s">
        <v>95</v>
      </c>
      <c r="D19" s="98"/>
      <c r="E19" s="101"/>
      <c r="F19" s="102"/>
      <c r="G19" s="135"/>
      <c r="H19" s="136"/>
      <c r="I19" s="137"/>
      <c r="J19" s="138"/>
      <c r="K19" s="135"/>
      <c r="L19" s="136"/>
      <c r="M19" s="137"/>
      <c r="N19" s="138"/>
      <c r="O19" s="135"/>
      <c r="P19" s="136"/>
      <c r="Q19" s="137"/>
      <c r="R19" s="138"/>
      <c r="S19" s="135"/>
      <c r="T19" s="136"/>
      <c r="U19" s="137"/>
      <c r="V19" s="138"/>
      <c r="W19" s="135"/>
      <c r="X19" s="136"/>
      <c r="Y19" s="137"/>
      <c r="Z19" s="138"/>
      <c r="AA19" s="135"/>
      <c r="AB19" s="136"/>
      <c r="AC19" s="137"/>
      <c r="AD19" s="138"/>
      <c r="AE19" s="135"/>
      <c r="AF19" s="136"/>
      <c r="AG19" s="137"/>
      <c r="AH19" s="138"/>
      <c r="AI19" s="135"/>
      <c r="AJ19" s="136"/>
      <c r="AK19" s="137"/>
      <c r="AL19" s="138"/>
      <c r="AM19" s="135"/>
      <c r="AN19" s="98"/>
      <c r="AO19" s="101"/>
      <c r="AP19" s="102"/>
      <c r="AQ19" s="99"/>
    </row>
    <row r="20" spans="1:43" ht="32.25" customHeight="1">
      <c r="A20" s="70">
        <v>13</v>
      </c>
      <c r="B20" s="113" t="s">
        <v>92</v>
      </c>
      <c r="C20" s="71" t="s">
        <v>167</v>
      </c>
      <c r="D20" s="98"/>
      <c r="E20" s="101"/>
      <c r="F20" s="102"/>
      <c r="G20" s="135"/>
      <c r="H20" s="136"/>
      <c r="I20" s="137"/>
      <c r="J20" s="138"/>
      <c r="K20" s="135"/>
      <c r="L20" s="136"/>
      <c r="M20" s="137"/>
      <c r="N20" s="138"/>
      <c r="O20" s="135"/>
      <c r="P20" s="136"/>
      <c r="Q20" s="137"/>
      <c r="R20" s="138"/>
      <c r="S20" s="135"/>
      <c r="T20" s="136"/>
      <c r="U20" s="137"/>
      <c r="V20" s="138"/>
      <c r="W20" s="135"/>
      <c r="X20" s="136"/>
      <c r="Y20" s="137"/>
      <c r="Z20" s="138"/>
      <c r="AA20" s="135"/>
      <c r="AB20" s="136"/>
      <c r="AC20" s="137"/>
      <c r="AD20" s="138"/>
      <c r="AE20" s="135"/>
      <c r="AF20" s="136"/>
      <c r="AG20" s="137"/>
      <c r="AH20" s="138"/>
      <c r="AI20" s="135"/>
      <c r="AJ20" s="136"/>
      <c r="AK20" s="137"/>
      <c r="AL20" s="138"/>
      <c r="AM20" s="135"/>
      <c r="AN20" s="98"/>
      <c r="AO20" s="101"/>
      <c r="AP20" s="102"/>
      <c r="AQ20" s="99"/>
    </row>
    <row r="21" spans="1:43" ht="32.25" customHeight="1">
      <c r="A21" s="70">
        <v>14</v>
      </c>
      <c r="B21" s="113" t="s">
        <v>93</v>
      </c>
      <c r="C21" s="71" t="s">
        <v>103</v>
      </c>
      <c r="D21" s="98"/>
      <c r="E21" s="101"/>
      <c r="F21" s="102"/>
      <c r="G21" s="135"/>
      <c r="H21" s="136"/>
      <c r="I21" s="137"/>
      <c r="J21" s="138"/>
      <c r="K21" s="135"/>
      <c r="L21" s="136"/>
      <c r="M21" s="137"/>
      <c r="N21" s="138"/>
      <c r="O21" s="135"/>
      <c r="P21" s="136"/>
      <c r="Q21" s="137"/>
      <c r="R21" s="138"/>
      <c r="S21" s="135"/>
      <c r="T21" s="136"/>
      <c r="U21" s="137"/>
      <c r="V21" s="138"/>
      <c r="W21" s="135"/>
      <c r="X21" s="136"/>
      <c r="Y21" s="137"/>
      <c r="Z21" s="138"/>
      <c r="AA21" s="135"/>
      <c r="AB21" s="136"/>
      <c r="AC21" s="137"/>
      <c r="AD21" s="138"/>
      <c r="AE21" s="135"/>
      <c r="AF21" s="136"/>
      <c r="AG21" s="137"/>
      <c r="AH21" s="138"/>
      <c r="AI21" s="135"/>
      <c r="AJ21" s="136"/>
      <c r="AK21" s="137"/>
      <c r="AL21" s="138"/>
      <c r="AM21" s="135"/>
      <c r="AN21" s="98"/>
      <c r="AO21" s="101"/>
      <c r="AP21" s="102"/>
      <c r="AQ21" s="99"/>
    </row>
    <row r="22" spans="1:43" ht="32.25" customHeight="1">
      <c r="A22" s="70">
        <v>15</v>
      </c>
      <c r="B22" s="114" t="s">
        <v>106</v>
      </c>
      <c r="C22" s="71" t="s">
        <v>107</v>
      </c>
      <c r="D22" s="98"/>
      <c r="E22" s="104"/>
      <c r="F22" s="105"/>
      <c r="G22" s="135"/>
      <c r="H22" s="136"/>
      <c r="I22" s="139"/>
      <c r="J22" s="140"/>
      <c r="K22" s="135"/>
      <c r="L22" s="136"/>
      <c r="M22" s="139"/>
      <c r="N22" s="140"/>
      <c r="O22" s="135"/>
      <c r="P22" s="136"/>
      <c r="Q22" s="139"/>
      <c r="R22" s="140"/>
      <c r="S22" s="135"/>
      <c r="T22" s="136"/>
      <c r="U22" s="139"/>
      <c r="V22" s="140"/>
      <c r="W22" s="135"/>
      <c r="X22" s="136"/>
      <c r="Y22" s="139"/>
      <c r="Z22" s="140"/>
      <c r="AA22" s="135"/>
      <c r="AB22" s="136"/>
      <c r="AC22" s="139"/>
      <c r="AD22" s="140"/>
      <c r="AE22" s="135"/>
      <c r="AF22" s="136"/>
      <c r="AG22" s="139"/>
      <c r="AH22" s="140"/>
      <c r="AI22" s="135"/>
      <c r="AJ22" s="136"/>
      <c r="AK22" s="139"/>
      <c r="AL22" s="140"/>
      <c r="AM22" s="135"/>
      <c r="AN22" s="98"/>
      <c r="AO22" s="104"/>
      <c r="AP22" s="105"/>
      <c r="AQ22" s="99"/>
    </row>
    <row r="23" spans="1:43" ht="32.25" customHeight="1" thickBot="1">
      <c r="A23" s="70">
        <v>16</v>
      </c>
      <c r="B23" s="115" t="s">
        <v>94</v>
      </c>
      <c r="C23" s="71" t="s">
        <v>102</v>
      </c>
      <c r="D23" s="110"/>
      <c r="E23" s="103"/>
      <c r="F23" s="100"/>
      <c r="G23" s="141"/>
      <c r="H23" s="142"/>
      <c r="I23" s="143"/>
      <c r="J23" s="144"/>
      <c r="K23" s="141"/>
      <c r="L23" s="142"/>
      <c r="M23" s="143"/>
      <c r="N23" s="144"/>
      <c r="O23" s="141"/>
      <c r="P23" s="142"/>
      <c r="Q23" s="143"/>
      <c r="R23" s="144"/>
      <c r="S23" s="141"/>
      <c r="T23" s="142"/>
      <c r="U23" s="143"/>
      <c r="V23" s="144"/>
      <c r="W23" s="141"/>
      <c r="X23" s="142"/>
      <c r="Y23" s="143"/>
      <c r="Z23" s="144"/>
      <c r="AA23" s="141"/>
      <c r="AB23" s="142"/>
      <c r="AC23" s="143"/>
      <c r="AD23" s="144"/>
      <c r="AE23" s="141"/>
      <c r="AF23" s="142"/>
      <c r="AG23" s="143"/>
      <c r="AH23" s="144"/>
      <c r="AI23" s="141"/>
      <c r="AJ23" s="142"/>
      <c r="AK23" s="143"/>
      <c r="AL23" s="144"/>
      <c r="AM23" s="141"/>
      <c r="AN23" s="110"/>
      <c r="AO23" s="103"/>
      <c r="AP23" s="100"/>
      <c r="AQ23" s="111"/>
    </row>
    <row r="24" spans="1:43" ht="66" customHeight="1" thickBot="1">
      <c r="A24" s="155" t="s">
        <v>1</v>
      </c>
      <c r="B24" s="156"/>
      <c r="C24" s="69"/>
      <c r="D24" s="106"/>
      <c r="E24" s="107"/>
      <c r="F24" s="108"/>
      <c r="G24" s="145"/>
      <c r="H24" s="146"/>
      <c r="I24" s="147"/>
      <c r="J24" s="147"/>
      <c r="K24" s="148"/>
      <c r="L24" s="149"/>
      <c r="M24" s="147"/>
      <c r="N24" s="147"/>
      <c r="O24" s="145"/>
      <c r="P24" s="149"/>
      <c r="Q24" s="147"/>
      <c r="R24" s="147"/>
      <c r="S24" s="145"/>
      <c r="T24" s="146"/>
      <c r="U24" s="147"/>
      <c r="V24" s="147"/>
      <c r="W24" s="148"/>
      <c r="X24" s="149"/>
      <c r="Y24" s="147"/>
      <c r="Z24" s="147"/>
      <c r="AA24" s="145"/>
      <c r="AB24" s="146"/>
      <c r="AC24" s="147"/>
      <c r="AD24" s="150"/>
      <c r="AE24" s="148"/>
      <c r="AF24" s="149"/>
      <c r="AG24" s="147"/>
      <c r="AH24" s="147"/>
      <c r="AI24" s="145"/>
      <c r="AJ24" s="146"/>
      <c r="AK24" s="147"/>
      <c r="AL24" s="147"/>
      <c r="AM24" s="148"/>
      <c r="AN24" s="106"/>
      <c r="AO24" s="108"/>
      <c r="AP24" s="108"/>
      <c r="AQ24" s="109"/>
    </row>
    <row r="25" spans="1:43" s="130" customFormat="1" ht="15.75" customHeight="1">
      <c r="A25" s="128"/>
      <c r="B25" s="129"/>
      <c r="C25" s="129"/>
      <c r="D25" s="128"/>
      <c r="E25" s="128"/>
      <c r="F25" s="128"/>
      <c r="G25" s="151"/>
      <c r="H25" s="151"/>
      <c r="I25" s="151"/>
      <c r="J25" s="151"/>
      <c r="K25" s="151"/>
      <c r="L25" s="152"/>
      <c r="M25" s="152"/>
      <c r="N25" s="152"/>
      <c r="O25" s="152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28"/>
      <c r="AO25" s="128"/>
      <c r="AP25" s="128"/>
      <c r="AQ25" s="128"/>
    </row>
    <row r="26" spans="1:43" ht="30" customHeight="1">
      <c r="A26" s="183" t="s">
        <v>150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</row>
  </sheetData>
  <sheetProtection/>
  <mergeCells count="37">
    <mergeCell ref="X6:AA6"/>
    <mergeCell ref="P6:S6"/>
    <mergeCell ref="D5:G5"/>
    <mergeCell ref="L5:O5"/>
    <mergeCell ref="A26:AQ26"/>
    <mergeCell ref="AJ6:AM6"/>
    <mergeCell ref="AF6:AI6"/>
    <mergeCell ref="D6:G6"/>
    <mergeCell ref="H6:K6"/>
    <mergeCell ref="T6:W6"/>
    <mergeCell ref="AJ5:AM5"/>
    <mergeCell ref="D4:G4"/>
    <mergeCell ref="AN5:AQ5"/>
    <mergeCell ref="AN6:AQ6"/>
    <mergeCell ref="H4:K4"/>
    <mergeCell ref="AB6:AE6"/>
    <mergeCell ref="H5:K5"/>
    <mergeCell ref="L6:O6"/>
    <mergeCell ref="L4:O4"/>
    <mergeCell ref="P4:S4"/>
    <mergeCell ref="T4:W4"/>
    <mergeCell ref="X4:AA4"/>
    <mergeCell ref="AB4:AE4"/>
    <mergeCell ref="X5:AA5"/>
    <mergeCell ref="P5:S5"/>
    <mergeCell ref="AB5:AE5"/>
    <mergeCell ref="T5:W5"/>
    <mergeCell ref="A1:AQ2"/>
    <mergeCell ref="A3:A7"/>
    <mergeCell ref="B3:B7"/>
    <mergeCell ref="C3:AQ3"/>
    <mergeCell ref="C4:C7"/>
    <mergeCell ref="A24:B24"/>
    <mergeCell ref="AF4:AI4"/>
    <mergeCell ref="AJ4:AM4"/>
    <mergeCell ref="AF5:AI5"/>
    <mergeCell ref="AN4:AQ4"/>
  </mergeCells>
  <printOptions horizontalCentered="1"/>
  <pageMargins left="0" right="0" top="0.3937007874015748" bottom="0.1968503937007874" header="0" footer="0"/>
  <pageSetup horizontalDpi="300" verticalDpi="3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view="pageLayout" workbookViewId="0" topLeftCell="B5">
      <selection activeCell="E23" sqref="E23"/>
    </sheetView>
  </sheetViews>
  <sheetFormatPr defaultColWidth="9.140625" defaultRowHeight="12.75"/>
  <cols>
    <col min="1" max="1" width="14.00390625" style="0" customWidth="1"/>
    <col min="2" max="2" width="63.00390625" style="0" customWidth="1"/>
    <col min="3" max="3" width="21.57421875" style="0" customWidth="1"/>
    <col min="4" max="4" width="14.57421875" style="0" customWidth="1"/>
    <col min="5" max="5" width="13.57421875" style="0" customWidth="1"/>
    <col min="6" max="6" width="22.140625" style="0" customWidth="1"/>
    <col min="7" max="7" width="32.8515625" style="0" customWidth="1"/>
  </cols>
  <sheetData>
    <row r="1" spans="1:7" ht="15" customHeight="1">
      <c r="A1" s="184" t="s">
        <v>27</v>
      </c>
      <c r="B1" s="185"/>
      <c r="C1" s="10"/>
      <c r="D1" s="37"/>
      <c r="E1" s="37"/>
      <c r="F1" s="37"/>
      <c r="G1" s="37"/>
    </row>
    <row r="2" spans="1:7" ht="15" customHeight="1">
      <c r="A2" s="184" t="s">
        <v>28</v>
      </c>
      <c r="B2" s="185"/>
      <c r="C2" s="10" t="s">
        <v>112</v>
      </c>
      <c r="D2" s="37"/>
      <c r="E2" s="37"/>
      <c r="F2" s="37"/>
      <c r="G2" s="37"/>
    </row>
    <row r="3" spans="1:7" ht="15" customHeight="1">
      <c r="A3" s="184" t="s">
        <v>29</v>
      </c>
      <c r="B3" s="185"/>
      <c r="C3" s="10">
        <v>2</v>
      </c>
      <c r="D3" s="37"/>
      <c r="E3" s="37"/>
      <c r="F3" s="37"/>
      <c r="G3" s="37"/>
    </row>
    <row r="4" spans="1:7" ht="15" customHeight="1">
      <c r="A4" s="184" t="s">
        <v>23</v>
      </c>
      <c r="B4" s="185"/>
      <c r="C4" s="10">
        <v>209</v>
      </c>
      <c r="D4" s="37"/>
      <c r="E4" s="37"/>
      <c r="F4" s="37"/>
      <c r="G4" s="37"/>
    </row>
    <row r="5" spans="1:7" ht="15" customHeight="1">
      <c r="A5" s="184" t="s">
        <v>7</v>
      </c>
      <c r="B5" s="185"/>
      <c r="C5" s="10">
        <v>4</v>
      </c>
      <c r="D5" s="37"/>
      <c r="E5" s="37"/>
      <c r="F5" s="37"/>
      <c r="G5" s="37"/>
    </row>
    <row r="6" spans="1:7" ht="15" customHeight="1">
      <c r="A6" s="184" t="s">
        <v>35</v>
      </c>
      <c r="B6" s="185"/>
      <c r="C6" s="10" t="s">
        <v>46</v>
      </c>
      <c r="D6" s="37"/>
      <c r="E6" s="37"/>
      <c r="F6" s="37"/>
      <c r="G6" s="37"/>
    </row>
    <row r="7" spans="1:7" ht="32.25" customHeight="1">
      <c r="A7" s="28" t="s">
        <v>0</v>
      </c>
      <c r="B7" s="28" t="s">
        <v>30</v>
      </c>
      <c r="C7" s="28" t="s">
        <v>31</v>
      </c>
      <c r="D7" s="28" t="s">
        <v>32</v>
      </c>
      <c r="E7" s="28" t="s">
        <v>44</v>
      </c>
      <c r="F7" s="28" t="s">
        <v>45</v>
      </c>
      <c r="G7" s="28" t="s">
        <v>66</v>
      </c>
    </row>
    <row r="8" spans="1:7" ht="15" customHeight="1">
      <c r="A8" s="28">
        <v>1</v>
      </c>
      <c r="B8" s="10" t="str">
        <f>+'ЖН-ОН-1'!D4</f>
        <v>АММҚИ</v>
      </c>
      <c r="C8" s="120">
        <v>63</v>
      </c>
      <c r="D8" s="10" t="s">
        <v>116</v>
      </c>
      <c r="E8" s="120">
        <v>11</v>
      </c>
      <c r="F8" s="10" t="s">
        <v>111</v>
      </c>
      <c r="G8" s="119" t="s">
        <v>76</v>
      </c>
    </row>
    <row r="9" spans="1:7" ht="13.5" customHeight="1">
      <c r="A9" s="28">
        <v>2</v>
      </c>
      <c r="B9" s="10" t="str">
        <f>+'ЖН-ОН-1'!H4</f>
        <v>Геоахборот тизимлари</v>
      </c>
      <c r="C9" s="120">
        <v>62</v>
      </c>
      <c r="D9" s="10" t="s">
        <v>117</v>
      </c>
      <c r="E9" s="120">
        <v>13</v>
      </c>
      <c r="F9" s="10" t="s">
        <v>111</v>
      </c>
      <c r="G9" s="119" t="s">
        <v>76</v>
      </c>
    </row>
    <row r="10" spans="1:7" ht="13.5" customHeight="1">
      <c r="A10" s="28">
        <v>3</v>
      </c>
      <c r="B10" s="10" t="str">
        <f>+'ЖН-ОН-1'!L4</f>
        <v>Гидрогеологик иншоотлар</v>
      </c>
      <c r="C10" s="120">
        <v>66</v>
      </c>
      <c r="D10" s="10" t="s">
        <v>118</v>
      </c>
      <c r="E10" s="120">
        <v>22</v>
      </c>
      <c r="F10" s="10" t="s">
        <v>111</v>
      </c>
      <c r="G10" s="119" t="s">
        <v>129</v>
      </c>
    </row>
    <row r="11" spans="1:7" ht="13.5" customHeight="1">
      <c r="A11" s="28">
        <v>4</v>
      </c>
      <c r="B11" s="10" t="str">
        <f>+'ЖН-ОН-1'!P4</f>
        <v>ИНА</v>
      </c>
      <c r="C11" s="120">
        <v>122</v>
      </c>
      <c r="D11" s="10" t="s">
        <v>119</v>
      </c>
      <c r="E11" s="120">
        <v>20</v>
      </c>
      <c r="F11" s="10" t="s">
        <v>111</v>
      </c>
      <c r="G11" s="119" t="s">
        <v>81</v>
      </c>
    </row>
    <row r="12" spans="1:7" ht="13.5" customHeight="1">
      <c r="A12" s="28">
        <v>5</v>
      </c>
      <c r="B12" s="10" t="str">
        <f>+'ЖН-ОН-1'!T4</f>
        <v>Инглиз тили</v>
      </c>
      <c r="C12" s="120">
        <v>208</v>
      </c>
      <c r="D12" s="10" t="s">
        <v>120</v>
      </c>
      <c r="E12" s="120">
        <v>12</v>
      </c>
      <c r="F12" s="10" t="s">
        <v>111</v>
      </c>
      <c r="G12" s="119" t="s">
        <v>130</v>
      </c>
    </row>
    <row r="13" spans="1:7" ht="13.5" customHeight="1">
      <c r="A13" s="28">
        <v>6</v>
      </c>
      <c r="B13" s="10" t="str">
        <f>+'ЖН-ОН-1'!X4</f>
        <v>Ирригация ва мелиорация</v>
      </c>
      <c r="C13" s="120">
        <v>95</v>
      </c>
      <c r="D13" s="10" t="s">
        <v>121</v>
      </c>
      <c r="E13" s="120">
        <v>23</v>
      </c>
      <c r="F13" s="10" t="s">
        <v>111</v>
      </c>
      <c r="G13" s="119" t="s">
        <v>131</v>
      </c>
    </row>
    <row r="14" spans="1:7" ht="13.5" customHeight="1">
      <c r="A14" s="28">
        <v>7</v>
      </c>
      <c r="B14" s="10" t="str">
        <f>+'ЖН-ОН-1'!AB4</f>
        <v>ЙХК</v>
      </c>
      <c r="C14" s="120">
        <v>65</v>
      </c>
      <c r="D14" s="10" t="s">
        <v>122</v>
      </c>
      <c r="E14" s="120">
        <v>14</v>
      </c>
      <c r="F14" s="10" t="s">
        <v>111</v>
      </c>
      <c r="G14" s="119" t="s">
        <v>130</v>
      </c>
    </row>
    <row r="15" spans="1:7" ht="12.75" customHeight="1">
      <c r="A15" s="28">
        <v>8</v>
      </c>
      <c r="B15" s="10" t="str">
        <f>+'ЖН-ОН-1'!AF4</f>
        <v>М ва КГ</v>
      </c>
      <c r="C15" s="120">
        <v>131</v>
      </c>
      <c r="D15" s="10" t="s">
        <v>123</v>
      </c>
      <c r="E15" s="120">
        <v>20</v>
      </c>
      <c r="F15" s="10" t="s">
        <v>111</v>
      </c>
      <c r="G15" s="119" t="s">
        <v>132</v>
      </c>
    </row>
    <row r="16" spans="1:7" ht="15.75">
      <c r="A16" s="28">
        <v>9</v>
      </c>
      <c r="B16" s="10" t="str">
        <f>+'ЖН-ОН-1'!AJ4</f>
        <v>Тахлилнинг инструментал усуллари</v>
      </c>
      <c r="C16" s="120">
        <v>108</v>
      </c>
      <c r="D16" s="10" t="s">
        <v>124</v>
      </c>
      <c r="E16" s="120">
        <v>22</v>
      </c>
      <c r="F16" s="10" t="s">
        <v>111</v>
      </c>
      <c r="G16" s="119" t="s">
        <v>133</v>
      </c>
    </row>
    <row r="17" spans="1:7" ht="15.75">
      <c r="A17" s="28">
        <v>10</v>
      </c>
      <c r="B17" s="10" t="str">
        <f>+'ЖН-ОН-1'!AN4</f>
        <v>Экология ва сув хуқуқи</v>
      </c>
      <c r="C17" s="120">
        <v>52</v>
      </c>
      <c r="D17" s="10" t="s">
        <v>125</v>
      </c>
      <c r="E17" s="120">
        <v>18</v>
      </c>
      <c r="F17" s="10" t="s">
        <v>111</v>
      </c>
      <c r="G17" s="119" t="s">
        <v>132</v>
      </c>
    </row>
    <row r="18" spans="1:7" s="32" customFormat="1" ht="15.75">
      <c r="A18" s="31"/>
      <c r="B18" s="31"/>
      <c r="C18" s="31"/>
      <c r="D18" s="31"/>
      <c r="E18" s="31"/>
      <c r="F18" s="31"/>
      <c r="G18" s="59"/>
    </row>
    <row r="19" spans="1:7" ht="31.5">
      <c r="A19" s="37"/>
      <c r="B19" s="28" t="s">
        <v>49</v>
      </c>
      <c r="C19" s="28" t="s">
        <v>50</v>
      </c>
      <c r="D19" s="38"/>
      <c r="E19" s="38"/>
      <c r="F19" s="39" t="s">
        <v>51</v>
      </c>
      <c r="G19" s="10" t="s">
        <v>68</v>
      </c>
    </row>
    <row r="20" spans="1:7" ht="15.75">
      <c r="A20" s="37"/>
      <c r="B20" s="10" t="s">
        <v>113</v>
      </c>
      <c r="C20" s="10" t="s">
        <v>114</v>
      </c>
      <c r="D20" s="10"/>
      <c r="E20" s="10"/>
      <c r="F20" s="10" t="s">
        <v>115</v>
      </c>
      <c r="G20" s="29">
        <v>16</v>
      </c>
    </row>
    <row r="21" spans="1:7" ht="15.75">
      <c r="A21" s="37"/>
      <c r="B21" s="37"/>
      <c r="C21" s="37"/>
      <c r="D21" s="37"/>
      <c r="E21" s="37"/>
      <c r="F21" s="37"/>
      <c r="G21" s="37"/>
    </row>
    <row r="22" spans="1:7" ht="15.75">
      <c r="A22" s="37"/>
      <c r="B22" s="37"/>
      <c r="C22" s="37"/>
      <c r="D22" s="37"/>
      <c r="E22" s="37"/>
      <c r="F22" s="37"/>
      <c r="G22" s="37"/>
    </row>
    <row r="23" spans="1:7" ht="15.75">
      <c r="A23" s="37"/>
      <c r="B23" s="37"/>
      <c r="C23" s="37"/>
      <c r="D23" s="37"/>
      <c r="E23" s="10" t="s">
        <v>41</v>
      </c>
      <c r="F23" s="10" t="s">
        <v>43</v>
      </c>
      <c r="G23" s="37"/>
    </row>
    <row r="24" spans="1:7" ht="12.75">
      <c r="A24" s="36"/>
      <c r="B24" s="36"/>
      <c r="C24" s="36"/>
      <c r="D24" s="36"/>
      <c r="E24" s="36"/>
      <c r="F24" s="36"/>
      <c r="G24" s="36"/>
    </row>
    <row r="25" spans="1:7" ht="12.75">
      <c r="A25" s="36"/>
      <c r="B25" s="36"/>
      <c r="C25" s="36"/>
      <c r="D25" s="36"/>
      <c r="E25" s="36"/>
      <c r="F25" s="36"/>
      <c r="G25" s="36"/>
    </row>
    <row r="26" spans="1:7" ht="12.75">
      <c r="A26" s="36"/>
      <c r="B26" s="36"/>
      <c r="C26" s="36"/>
      <c r="D26" s="36"/>
      <c r="E26" s="36"/>
      <c r="F26" s="36"/>
      <c r="G26" s="36"/>
    </row>
    <row r="27" spans="1:7" ht="12.75">
      <c r="A27" s="36"/>
      <c r="B27" s="36"/>
      <c r="C27" s="36"/>
      <c r="D27" s="36"/>
      <c r="E27" s="36"/>
      <c r="F27" s="36"/>
      <c r="G27" s="36"/>
    </row>
  </sheetData>
  <sheetProtection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view="pageLayout" zoomScaleSheetLayoutView="100" workbookViewId="0" topLeftCell="A23">
      <selection activeCell="G21" sqref="G21"/>
    </sheetView>
  </sheetViews>
  <sheetFormatPr defaultColWidth="9.140625" defaultRowHeight="12.75"/>
  <cols>
    <col min="1" max="1" width="4.57421875" style="1" customWidth="1"/>
    <col min="2" max="2" width="5.421875" style="1" customWidth="1"/>
    <col min="3" max="3" width="39.28125" style="1" customWidth="1"/>
    <col min="4" max="4" width="14.00390625" style="1" customWidth="1"/>
    <col min="5" max="6" width="4.7109375" style="1" hidden="1" customWidth="1"/>
    <col min="7" max="7" width="10.140625" style="1" customWidth="1"/>
    <col min="8" max="8" width="4.7109375" style="1" hidden="1" customWidth="1"/>
    <col min="9" max="9" width="4.28125" style="1" hidden="1" customWidth="1"/>
    <col min="10" max="10" width="10.57421875" style="1" customWidth="1"/>
    <col min="11" max="12" width="10.00390625" style="1" customWidth="1"/>
    <col min="13" max="13" width="12.28125" style="1" customWidth="1"/>
    <col min="14" max="14" width="9.57421875" style="1" customWidth="1"/>
    <col min="15" max="15" width="17.00390625" style="1" customWidth="1"/>
  </cols>
  <sheetData>
    <row r="1" spans="1:15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94" t="str">
        <f>M!C6</f>
        <v>12-шакл</v>
      </c>
    </row>
    <row r="2" spans="1:15" ht="15.75" customHeight="1">
      <c r="A2" s="194" t="s">
        <v>126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ht="15.75" customHeight="1">
      <c r="A3" s="194" t="s">
        <v>127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5.75" customHeight="1">
      <c r="A4" s="195" t="s">
        <v>37</v>
      </c>
      <c r="B4" s="195"/>
      <c r="C4" s="195"/>
      <c r="D4" s="195"/>
      <c r="E4" s="195"/>
      <c r="F4" s="195"/>
      <c r="G4" s="195"/>
      <c r="H4" s="195"/>
      <c r="I4" s="195"/>
      <c r="J4" s="13" t="s">
        <v>22</v>
      </c>
      <c r="K4" s="26">
        <f>M!C1</f>
        <v>0</v>
      </c>
      <c r="L4" s="26"/>
      <c r="M4" s="14"/>
      <c r="N4" s="14"/>
      <c r="O4" s="14"/>
    </row>
    <row r="5" spans="1:15" ht="15.75" customHeight="1">
      <c r="A5" s="195" t="str">
        <f>M!C20</f>
        <v>2017-2018 ўқув йили  </v>
      </c>
      <c r="B5" s="195"/>
      <c r="C5" s="195"/>
      <c r="D5" s="195"/>
      <c r="E5" s="195"/>
      <c r="F5" s="195"/>
      <c r="G5" s="195"/>
      <c r="H5" s="195"/>
      <c r="I5" s="44"/>
      <c r="J5" s="44" t="str">
        <f>M!C2</f>
        <v>Баҳорги</v>
      </c>
      <c r="K5" s="43" t="s">
        <v>24</v>
      </c>
      <c r="N5" s="43"/>
      <c r="O5" s="43"/>
    </row>
    <row r="6" spans="1:15" ht="15.75" customHeight="1">
      <c r="A6" s="194" t="str">
        <f>M!B20</f>
        <v>Сув хўжалигини ташкил этиш ва бошқариш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</row>
    <row r="7" spans="1:15" ht="15.75" customHeight="1">
      <c r="A7" s="13"/>
      <c r="B7" s="13"/>
      <c r="C7" s="49">
        <f>M!C3</f>
        <v>2</v>
      </c>
      <c r="D7" s="42" t="s">
        <v>6</v>
      </c>
      <c r="E7" s="196"/>
      <c r="F7" s="196"/>
      <c r="G7" s="25">
        <f>M!C4</f>
        <v>209</v>
      </c>
      <c r="H7" s="196"/>
      <c r="I7" s="196"/>
      <c r="J7" s="42" t="s">
        <v>23</v>
      </c>
      <c r="K7" s="25">
        <f>M!C5</f>
        <v>4</v>
      </c>
      <c r="L7" s="15" t="s">
        <v>7</v>
      </c>
      <c r="M7" s="15"/>
      <c r="N7" s="15"/>
      <c r="O7" s="15"/>
    </row>
    <row r="8" spans="1:15" ht="15.75" customHeight="1">
      <c r="A8" s="197" t="s">
        <v>38</v>
      </c>
      <c r="B8" s="197"/>
      <c r="C8" s="45" t="str">
        <f>'ЖН-ОН-1'!D4</f>
        <v>АММҚИ</v>
      </c>
      <c r="D8" s="40" t="s">
        <v>48</v>
      </c>
      <c r="E8" s="40"/>
      <c r="F8" s="40"/>
      <c r="G8" s="203" t="str">
        <f>'ЖН-ОН-1'!D5</f>
        <v>Маалем Н</v>
      </c>
      <c r="H8" s="203"/>
      <c r="I8" s="203"/>
      <c r="J8" s="203"/>
      <c r="K8" s="54"/>
      <c r="L8" s="33" t="s">
        <v>47</v>
      </c>
      <c r="M8" s="33"/>
      <c r="N8" s="33" t="str">
        <f>'ЖН-ОН-1'!D6</f>
        <v>Маалем Н</v>
      </c>
      <c r="O8" s="54"/>
    </row>
    <row r="9" spans="1:15" ht="18.75" customHeight="1">
      <c r="A9" s="16" t="s">
        <v>25</v>
      </c>
      <c r="B9" s="16"/>
      <c r="C9" s="202" t="s">
        <v>26</v>
      </c>
      <c r="D9" s="202"/>
      <c r="E9" s="202"/>
      <c r="F9" s="202"/>
      <c r="G9" s="27">
        <f>M!C8</f>
        <v>63</v>
      </c>
      <c r="H9" s="204" t="s">
        <v>42</v>
      </c>
      <c r="I9" s="204"/>
      <c r="J9" s="204"/>
      <c r="K9" s="204"/>
      <c r="L9" s="27">
        <f>M!E8</f>
        <v>11</v>
      </c>
      <c r="M9" s="205" t="str">
        <f>M!F8</f>
        <v>июнь 2018 й.</v>
      </c>
      <c r="N9" s="205"/>
      <c r="O9" s="205"/>
    </row>
    <row r="10" spans="1:15" ht="12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24" customHeight="1" thickBot="1">
      <c r="A11" s="198" t="s">
        <v>0</v>
      </c>
      <c r="B11" s="199" t="s">
        <v>39</v>
      </c>
      <c r="C11" s="199"/>
      <c r="D11" s="200" t="s">
        <v>59</v>
      </c>
      <c r="E11" s="199" t="s">
        <v>9</v>
      </c>
      <c r="F11" s="199"/>
      <c r="G11" s="199"/>
      <c r="H11" s="199"/>
      <c r="I11" s="199"/>
      <c r="J11" s="199"/>
      <c r="K11" s="199"/>
      <c r="L11" s="201" t="s">
        <v>10</v>
      </c>
      <c r="M11" s="201" t="s">
        <v>60</v>
      </c>
      <c r="N11" s="201" t="s">
        <v>12</v>
      </c>
      <c r="O11" s="199" t="s">
        <v>13</v>
      </c>
    </row>
    <row r="12" spans="1:15" ht="88.5" customHeight="1" thickBot="1">
      <c r="A12" s="198"/>
      <c r="B12" s="199"/>
      <c r="C12" s="199"/>
      <c r="D12" s="200"/>
      <c r="E12" s="76" t="s">
        <v>52</v>
      </c>
      <c r="F12" s="76" t="s">
        <v>53</v>
      </c>
      <c r="G12" s="76" t="s">
        <v>57</v>
      </c>
      <c r="H12" s="76" t="s">
        <v>54</v>
      </c>
      <c r="I12" s="76" t="s">
        <v>56</v>
      </c>
      <c r="J12" s="76" t="s">
        <v>55</v>
      </c>
      <c r="K12" s="76" t="s">
        <v>58</v>
      </c>
      <c r="L12" s="201"/>
      <c r="M12" s="201"/>
      <c r="N12" s="201"/>
      <c r="O12" s="199"/>
    </row>
    <row r="13" spans="1:15" s="2" customFormat="1" ht="27.75" customHeight="1" thickBot="1">
      <c r="A13" s="77">
        <v>1</v>
      </c>
      <c r="B13" s="206" t="str">
        <f>+'ЖН-ОН-1'!B8</f>
        <v>Абдуллаева Мадина Ботир қизи</v>
      </c>
      <c r="C13" s="206"/>
      <c r="D13" s="78" t="str">
        <f>'ЖН-ОН-1'!C8</f>
        <v>С-16-322</v>
      </c>
      <c r="E13" s="79">
        <f>'ЖН-ОН-1'!D8+'ЖН-ОН-1'!E8</f>
        <v>15</v>
      </c>
      <c r="F13" s="79">
        <f>'ЖН-ОН-1'!F8+'ЖН-ОН-1'!G8</f>
        <v>17</v>
      </c>
      <c r="G13" s="77">
        <f>+'ЖН-ОН-1'!D8+'ЖН-ОН-1'!E8+'ЖН-ОН-1'!F8+'ЖН-ОН-1'!G8</f>
        <v>32</v>
      </c>
      <c r="H13" s="77">
        <f>'ЖН-ОН-2'!D10+'ЖН-ОН-2'!E10</f>
        <v>0</v>
      </c>
      <c r="I13" s="77">
        <f>'ЖН-ОН-2'!F10+'ЖН-ОН-2'!G10</f>
        <v>0</v>
      </c>
      <c r="J13" s="77">
        <f>+'ЖН-ОН-2'!D8+'ЖН-ОН-2'!E8+'ЖН-ОН-2'!F8+'ЖН-ОН-2'!G8</f>
        <v>0</v>
      </c>
      <c r="K13" s="77">
        <f>G13+J13</f>
        <v>32</v>
      </c>
      <c r="L13" s="80" t="str">
        <f>IF(OR(K13&lt;39),"-","")</f>
        <v>-</v>
      </c>
      <c r="M13" s="80">
        <f>IF(L13="-",K13,"")</f>
        <v>32</v>
      </c>
      <c r="N13" s="80" t="str">
        <f>IF(L13="-","-","")</f>
        <v>-</v>
      </c>
      <c r="O13" s="80"/>
    </row>
    <row r="14" spans="1:15" s="2" customFormat="1" ht="27.75" customHeight="1" thickBot="1">
      <c r="A14" s="77">
        <v>2</v>
      </c>
      <c r="B14" s="206" t="str">
        <f>+'ЖН-ОН-1'!B9</f>
        <v>Абдураззақов Дониёр Ортиқалиевич</v>
      </c>
      <c r="C14" s="206"/>
      <c r="D14" s="78" t="s">
        <v>109</v>
      </c>
      <c r="E14" s="79">
        <f>'ЖН-ОН-1'!D9+'ЖН-ОН-1'!E9</f>
        <v>12</v>
      </c>
      <c r="F14" s="79">
        <f>'ЖН-ОН-1'!F9+'ЖН-ОН-1'!G9</f>
        <v>15</v>
      </c>
      <c r="G14" s="77">
        <f>+'ЖН-ОН-1'!D9+'ЖН-ОН-1'!E9+'ЖН-ОН-1'!F9+'ЖН-ОН-1'!G9</f>
        <v>27</v>
      </c>
      <c r="H14" s="77">
        <f>'ЖН-ОН-2'!D11+'ЖН-ОН-2'!E11</f>
        <v>0</v>
      </c>
      <c r="I14" s="77">
        <f>'ЖН-ОН-2'!F11+'ЖН-ОН-2'!G11</f>
        <v>0</v>
      </c>
      <c r="J14" s="77">
        <f>+'ЖН-ОН-2'!D9+'ЖН-ОН-2'!E9+'ЖН-ОН-2'!F9+'ЖН-ОН-2'!G9</f>
        <v>0</v>
      </c>
      <c r="K14" s="77">
        <f aca="true" t="shared" si="0" ref="K14:K28">G14+J14</f>
        <v>27</v>
      </c>
      <c r="L14" s="80" t="str">
        <f aca="true" t="shared" si="1" ref="L14:L28">IF(OR(K14&lt;39),"-","")</f>
        <v>-</v>
      </c>
      <c r="M14" s="80">
        <f aca="true" t="shared" si="2" ref="M14:M28">IF(L14="-",K14,"")</f>
        <v>27</v>
      </c>
      <c r="N14" s="80" t="str">
        <f aca="true" t="shared" si="3" ref="N14:N28">IF(L14="-","-","")</f>
        <v>-</v>
      </c>
      <c r="O14" s="80"/>
    </row>
    <row r="15" spans="1:15" s="2" customFormat="1" ht="27.75" customHeight="1" thickBot="1">
      <c r="A15" s="77">
        <v>3</v>
      </c>
      <c r="B15" s="206" t="str">
        <f>+'ЖН-ОН-1'!B10</f>
        <v>Алматова Умида Зоир қизи</v>
      </c>
      <c r="C15" s="206"/>
      <c r="D15" s="78" t="str">
        <f>'ЖН-ОН-1'!C10</f>
        <v>С-16-387</v>
      </c>
      <c r="E15" s="79">
        <f>'ЖН-ОН-1'!D10+'ЖН-ОН-1'!E10</f>
        <v>15</v>
      </c>
      <c r="F15" s="79">
        <f>'ЖН-ОН-1'!F10+'ЖН-ОН-1'!G10</f>
        <v>15</v>
      </c>
      <c r="G15" s="77">
        <f>+'ЖН-ОН-1'!D10+'ЖН-ОН-1'!E10+'ЖН-ОН-1'!F10+'ЖН-ОН-1'!G10</f>
        <v>30</v>
      </c>
      <c r="H15" s="77">
        <f>'ЖН-ОН-2'!D12+'ЖН-ОН-2'!E12</f>
        <v>0</v>
      </c>
      <c r="I15" s="77">
        <f>'ЖН-ОН-2'!F12+'ЖН-ОН-2'!G12</f>
        <v>0</v>
      </c>
      <c r="J15" s="77">
        <f>+'ЖН-ОН-2'!D10+'ЖН-ОН-2'!E10+'ЖН-ОН-2'!F10+'ЖН-ОН-2'!G10</f>
        <v>0</v>
      </c>
      <c r="K15" s="77">
        <f t="shared" si="0"/>
        <v>30</v>
      </c>
      <c r="L15" s="80" t="str">
        <f t="shared" si="1"/>
        <v>-</v>
      </c>
      <c r="M15" s="80">
        <f t="shared" si="2"/>
        <v>30</v>
      </c>
      <c r="N15" s="80" t="str">
        <f t="shared" si="3"/>
        <v>-</v>
      </c>
      <c r="O15" s="80"/>
    </row>
    <row r="16" spans="1:15" s="2" customFormat="1" ht="27.75" customHeight="1" thickBot="1">
      <c r="A16" s="77">
        <v>4</v>
      </c>
      <c r="B16" s="206" t="str">
        <f>+'ЖН-ОН-1'!B11</f>
        <v>Ахмеджанов Сарвар Шоалиевич</v>
      </c>
      <c r="C16" s="206"/>
      <c r="D16" s="78" t="str">
        <f>'ЖН-ОН-1'!C11</f>
        <v>С-16-201</v>
      </c>
      <c r="E16" s="79">
        <f>'ЖН-ОН-1'!D11+'ЖН-ОН-1'!E11</f>
        <v>15</v>
      </c>
      <c r="F16" s="79">
        <f>'ЖН-ОН-1'!F11+'ЖН-ОН-1'!G11</f>
        <v>17</v>
      </c>
      <c r="G16" s="77">
        <f>+'ЖН-ОН-1'!D11+'ЖН-ОН-1'!E11+'ЖН-ОН-1'!F11+'ЖН-ОН-1'!G11</f>
        <v>32</v>
      </c>
      <c r="H16" s="77">
        <f>'ЖН-ОН-2'!D13+'ЖН-ОН-2'!E13</f>
        <v>0</v>
      </c>
      <c r="I16" s="77">
        <f>'ЖН-ОН-2'!F13+'ЖН-ОН-2'!G13</f>
        <v>0</v>
      </c>
      <c r="J16" s="77">
        <f>+'ЖН-ОН-2'!D11+'ЖН-ОН-2'!E11+'ЖН-ОН-2'!F11+'ЖН-ОН-2'!G11</f>
        <v>0</v>
      </c>
      <c r="K16" s="77">
        <f t="shared" si="0"/>
        <v>32</v>
      </c>
      <c r="L16" s="80" t="str">
        <f t="shared" si="1"/>
        <v>-</v>
      </c>
      <c r="M16" s="80">
        <f t="shared" si="2"/>
        <v>32</v>
      </c>
      <c r="N16" s="80" t="str">
        <f t="shared" si="3"/>
        <v>-</v>
      </c>
      <c r="O16" s="80"/>
    </row>
    <row r="17" spans="1:15" s="2" customFormat="1" ht="27.75" customHeight="1" thickBot="1">
      <c r="A17" s="77">
        <v>5</v>
      </c>
      <c r="B17" s="206" t="str">
        <f>+'ЖН-ОН-1'!B12</f>
        <v>Бараев Марат Асхатович</v>
      </c>
      <c r="C17" s="206"/>
      <c r="D17" s="78" t="str">
        <f>'ЖН-ОН-1'!C12</f>
        <v>G-16-161</v>
      </c>
      <c r="E17" s="79">
        <f>'ЖН-ОН-1'!D12+'ЖН-ОН-1'!E12</f>
        <v>12</v>
      </c>
      <c r="F17" s="79">
        <f>'ЖН-ОН-1'!F12+'ЖН-ОН-1'!G12</f>
        <v>13</v>
      </c>
      <c r="G17" s="77">
        <f>+'ЖН-ОН-1'!D12+'ЖН-ОН-1'!E12+'ЖН-ОН-1'!F12+'ЖН-ОН-1'!G12</f>
        <v>25</v>
      </c>
      <c r="H17" s="77">
        <f>'ЖН-ОН-2'!D14+'ЖН-ОН-2'!E14</f>
        <v>0</v>
      </c>
      <c r="I17" s="77">
        <f>'ЖН-ОН-2'!F14+'ЖН-ОН-2'!G14</f>
        <v>0</v>
      </c>
      <c r="J17" s="77">
        <f>+'ЖН-ОН-2'!D12+'ЖН-ОН-2'!E12+'ЖН-ОН-2'!F12+'ЖН-ОН-2'!G12</f>
        <v>0</v>
      </c>
      <c r="K17" s="77">
        <f t="shared" si="0"/>
        <v>25</v>
      </c>
      <c r="L17" s="80" t="str">
        <f t="shared" si="1"/>
        <v>-</v>
      </c>
      <c r="M17" s="80">
        <f t="shared" si="2"/>
        <v>25</v>
      </c>
      <c r="N17" s="80" t="str">
        <f t="shared" si="3"/>
        <v>-</v>
      </c>
      <c r="O17" s="80"/>
    </row>
    <row r="18" spans="1:15" s="2" customFormat="1" ht="27.75" customHeight="1" thickBot="1">
      <c r="A18" s="77">
        <v>6</v>
      </c>
      <c r="B18" s="206" t="str">
        <f>+'ЖН-ОН-1'!B13</f>
        <v>Джалгасбаева Айман Нургази қизи</v>
      </c>
      <c r="C18" s="206"/>
      <c r="D18" s="78" t="str">
        <f>'ЖН-ОН-1'!C13</f>
        <v>С-16-449</v>
      </c>
      <c r="E18" s="79">
        <f>'ЖН-ОН-1'!D13+'ЖН-ОН-1'!E13</f>
        <v>15</v>
      </c>
      <c r="F18" s="79">
        <f>'ЖН-ОН-1'!F13+'ЖН-ОН-1'!G13</f>
        <v>16</v>
      </c>
      <c r="G18" s="77">
        <f>+'ЖН-ОН-1'!D13+'ЖН-ОН-1'!E13+'ЖН-ОН-1'!F13+'ЖН-ОН-1'!G13</f>
        <v>31</v>
      </c>
      <c r="H18" s="77">
        <f>'ЖН-ОН-2'!D15+'ЖН-ОН-2'!E15</f>
        <v>0</v>
      </c>
      <c r="I18" s="77">
        <f>'ЖН-ОН-2'!F15+'ЖН-ОН-2'!G15</f>
        <v>0</v>
      </c>
      <c r="J18" s="77">
        <f>+'ЖН-ОН-2'!D13+'ЖН-ОН-2'!E13+'ЖН-ОН-2'!F13+'ЖН-ОН-2'!G13</f>
        <v>0</v>
      </c>
      <c r="K18" s="77">
        <f t="shared" si="0"/>
        <v>31</v>
      </c>
      <c r="L18" s="80" t="str">
        <f t="shared" si="1"/>
        <v>-</v>
      </c>
      <c r="M18" s="80">
        <f t="shared" si="2"/>
        <v>31</v>
      </c>
      <c r="N18" s="80" t="str">
        <f t="shared" si="3"/>
        <v>-</v>
      </c>
      <c r="O18" s="80"/>
    </row>
    <row r="19" spans="1:15" s="2" customFormat="1" ht="27.75" customHeight="1" thickBot="1">
      <c r="A19" s="77">
        <v>7</v>
      </c>
      <c r="B19" s="206" t="str">
        <f>+'ЖН-ОН-1'!B14</f>
        <v>Джурабаев Улуғбек Бахромжон ўғли</v>
      </c>
      <c r="C19" s="206"/>
      <c r="D19" s="78" t="str">
        <f>'ЖН-ОН-1'!C14</f>
        <v>С-16-320</v>
      </c>
      <c r="E19" s="79">
        <f>'ЖН-ОН-1'!D14+'ЖН-ОН-1'!E14</f>
        <v>13</v>
      </c>
      <c r="F19" s="79">
        <f>'ЖН-ОН-1'!F14+'ЖН-ОН-1'!G14</f>
        <v>15</v>
      </c>
      <c r="G19" s="77">
        <f>+'ЖН-ОН-1'!D14+'ЖН-ОН-1'!E14+'ЖН-ОН-1'!F14+'ЖН-ОН-1'!G14</f>
        <v>28</v>
      </c>
      <c r="H19" s="77">
        <f>'ЖН-ОН-2'!D16+'ЖН-ОН-2'!E16</f>
        <v>0</v>
      </c>
      <c r="I19" s="77">
        <f>'ЖН-ОН-2'!F16+'ЖН-ОН-2'!G16</f>
        <v>0</v>
      </c>
      <c r="J19" s="77">
        <f>+'ЖН-ОН-2'!D14+'ЖН-ОН-2'!E14+'ЖН-ОН-2'!F14+'ЖН-ОН-2'!G14</f>
        <v>0</v>
      </c>
      <c r="K19" s="77">
        <f t="shared" si="0"/>
        <v>28</v>
      </c>
      <c r="L19" s="80" t="str">
        <f t="shared" si="1"/>
        <v>-</v>
      </c>
      <c r="M19" s="80">
        <f t="shared" si="2"/>
        <v>28</v>
      </c>
      <c r="N19" s="80" t="str">
        <f t="shared" si="3"/>
        <v>-</v>
      </c>
      <c r="O19" s="80"/>
    </row>
    <row r="20" spans="1:15" s="2" customFormat="1" ht="27.75" customHeight="1" thickBot="1">
      <c r="A20" s="77">
        <v>8</v>
      </c>
      <c r="B20" s="206" t="str">
        <f>+'ЖН-ОН-1'!B15</f>
        <v>Курбанов Искандер Маратович</v>
      </c>
      <c r="C20" s="206"/>
      <c r="D20" s="78" t="str">
        <f>'ЖН-ОН-1'!C15</f>
        <v>С-16-324</v>
      </c>
      <c r="E20" s="79">
        <f>'ЖН-ОН-1'!D15+'ЖН-ОН-1'!E15</f>
        <v>5</v>
      </c>
      <c r="F20" s="79">
        <f>'ЖН-ОН-1'!F15+'ЖН-ОН-1'!G15</f>
        <v>0</v>
      </c>
      <c r="G20" s="77">
        <f>+'ЖН-ОН-1'!D15+'ЖН-ОН-1'!E15+'ЖН-ОН-1'!F15+'ЖН-ОН-1'!G15</f>
        <v>5</v>
      </c>
      <c r="H20" s="77">
        <f>'ЖН-ОН-2'!D17+'ЖН-ОН-2'!E17</f>
        <v>0</v>
      </c>
      <c r="I20" s="77">
        <f>'ЖН-ОН-2'!F17+'ЖН-ОН-2'!G17</f>
        <v>0</v>
      </c>
      <c r="J20" s="77">
        <f>+'ЖН-ОН-2'!D15+'ЖН-ОН-2'!E15+'ЖН-ОН-2'!F15+'ЖН-ОН-2'!G15</f>
        <v>0</v>
      </c>
      <c r="K20" s="77">
        <f t="shared" si="0"/>
        <v>5</v>
      </c>
      <c r="L20" s="80" t="str">
        <f t="shared" si="1"/>
        <v>-</v>
      </c>
      <c r="M20" s="80">
        <f t="shared" si="2"/>
        <v>5</v>
      </c>
      <c r="N20" s="80" t="str">
        <f t="shared" si="3"/>
        <v>-</v>
      </c>
      <c r="O20" s="80"/>
    </row>
    <row r="21" spans="1:15" s="2" customFormat="1" ht="27.75" customHeight="1" thickBot="1">
      <c r="A21" s="77">
        <v>9</v>
      </c>
      <c r="B21" s="206" t="str">
        <f>+'ЖН-ОН-1'!B16</f>
        <v>Мажидова Мафтуна Фарход қизи</v>
      </c>
      <c r="C21" s="206"/>
      <c r="D21" s="78" t="s">
        <v>108</v>
      </c>
      <c r="E21" s="79">
        <f>'ЖН-ОН-1'!D16+'ЖН-ОН-1'!E16</f>
        <v>15</v>
      </c>
      <c r="F21" s="79">
        <f>'ЖН-ОН-1'!F16+'ЖН-ОН-1'!G16</f>
        <v>17</v>
      </c>
      <c r="G21" s="77">
        <f>+'ЖН-ОН-1'!D16+'ЖН-ОН-1'!E16+'ЖН-ОН-1'!F16+'ЖН-ОН-1'!G16</f>
        <v>32</v>
      </c>
      <c r="H21" s="77">
        <f>'ЖН-ОН-2'!D18+'ЖН-ОН-2'!E18</f>
        <v>0</v>
      </c>
      <c r="I21" s="77">
        <f>'ЖН-ОН-2'!F18+'ЖН-ОН-2'!G18</f>
        <v>0</v>
      </c>
      <c r="J21" s="77">
        <f>+'ЖН-ОН-2'!D16+'ЖН-ОН-2'!E16+'ЖН-ОН-2'!F16+'ЖН-ОН-2'!G16</f>
        <v>0</v>
      </c>
      <c r="K21" s="77">
        <f t="shared" si="0"/>
        <v>32</v>
      </c>
      <c r="L21" s="80" t="str">
        <f t="shared" si="1"/>
        <v>-</v>
      </c>
      <c r="M21" s="80">
        <f t="shared" si="2"/>
        <v>32</v>
      </c>
      <c r="N21" s="80" t="str">
        <f t="shared" si="3"/>
        <v>-</v>
      </c>
      <c r="O21" s="80"/>
    </row>
    <row r="22" spans="1:15" s="2" customFormat="1" ht="27.75" customHeight="1" thickBot="1">
      <c r="A22" s="77">
        <v>10</v>
      </c>
      <c r="B22" s="206" t="str">
        <f>+'ЖН-ОН-1'!B17</f>
        <v>Ниязов Хусан Тахиржанович</v>
      </c>
      <c r="C22" s="206"/>
      <c r="D22" s="78" t="str">
        <f>'ЖН-ОН-1'!C17</f>
        <v>G-16-323</v>
      </c>
      <c r="E22" s="79">
        <f>'ЖН-ОН-1'!D17+'ЖН-ОН-1'!E17</f>
        <v>12</v>
      </c>
      <c r="F22" s="79">
        <f>'ЖН-ОН-1'!F17+'ЖН-ОН-1'!G17</f>
        <v>15</v>
      </c>
      <c r="G22" s="77">
        <f>+'ЖН-ОН-1'!D17+'ЖН-ОН-1'!E17+'ЖН-ОН-1'!F17+'ЖН-ОН-1'!G17</f>
        <v>27</v>
      </c>
      <c r="H22" s="77">
        <f>'ЖН-ОН-2'!D19+'ЖН-ОН-2'!E19</f>
        <v>0</v>
      </c>
      <c r="I22" s="77">
        <f>'ЖН-ОН-2'!F19+'ЖН-ОН-2'!G19</f>
        <v>0</v>
      </c>
      <c r="J22" s="77">
        <f>+'ЖН-ОН-2'!D17+'ЖН-ОН-2'!E17+'ЖН-ОН-2'!F17+'ЖН-ОН-2'!G17</f>
        <v>0</v>
      </c>
      <c r="K22" s="77">
        <f t="shared" si="0"/>
        <v>27</v>
      </c>
      <c r="L22" s="80" t="str">
        <f t="shared" si="1"/>
        <v>-</v>
      </c>
      <c r="M22" s="80">
        <f t="shared" si="2"/>
        <v>27</v>
      </c>
      <c r="N22" s="80" t="str">
        <f t="shared" si="3"/>
        <v>-</v>
      </c>
      <c r="O22" s="80"/>
    </row>
    <row r="23" spans="1:15" s="2" customFormat="1" ht="27.75" customHeight="1" thickBot="1">
      <c r="A23" s="77">
        <v>11</v>
      </c>
      <c r="B23" s="206" t="str">
        <f>+'ЖН-ОН-1'!B18</f>
        <v>Мирагзамова Дилором Ахат қизи</v>
      </c>
      <c r="C23" s="206"/>
      <c r="D23" s="78" t="str">
        <f>'ЖН-ОН-1'!C18</f>
        <v>С-16-386</v>
      </c>
      <c r="E23" s="79">
        <f>'ЖН-ОН-1'!D18+'ЖН-ОН-1'!E18</f>
        <v>12</v>
      </c>
      <c r="F23" s="79">
        <f>'ЖН-ОН-1'!F18+'ЖН-ОН-1'!G18</f>
        <v>12</v>
      </c>
      <c r="G23" s="77">
        <f>+'ЖН-ОН-1'!D18+'ЖН-ОН-1'!E18+'ЖН-ОН-1'!F18+'ЖН-ОН-1'!G18</f>
        <v>24</v>
      </c>
      <c r="H23" s="77">
        <f>'ЖН-ОН-2'!D20+'ЖН-ОН-2'!E20</f>
        <v>0</v>
      </c>
      <c r="I23" s="77">
        <f>'ЖН-ОН-2'!F20+'ЖН-ОН-2'!G20</f>
        <v>0</v>
      </c>
      <c r="J23" s="77">
        <f>+'ЖН-ОН-2'!D18+'ЖН-ОН-2'!E18+'ЖН-ОН-2'!F18+'ЖН-ОН-2'!G18</f>
        <v>0</v>
      </c>
      <c r="K23" s="77">
        <f t="shared" si="0"/>
        <v>24</v>
      </c>
      <c r="L23" s="80" t="str">
        <f t="shared" si="1"/>
        <v>-</v>
      </c>
      <c r="M23" s="80">
        <f t="shared" si="2"/>
        <v>24</v>
      </c>
      <c r="N23" s="80" t="str">
        <f t="shared" si="3"/>
        <v>-</v>
      </c>
      <c r="O23" s="80"/>
    </row>
    <row r="24" spans="1:15" s="2" customFormat="1" ht="27.75" customHeight="1" thickBot="1">
      <c r="A24" s="77">
        <v>12</v>
      </c>
      <c r="B24" s="206" t="str">
        <f>+'ЖН-ОН-1'!B19</f>
        <v>Омилхонов Шахзодхон Жамолхон ўғли</v>
      </c>
      <c r="C24" s="206"/>
      <c r="D24" s="78" t="str">
        <f>'ЖН-ОН-1'!C19</f>
        <v>С-16-200</v>
      </c>
      <c r="E24" s="79">
        <f>'ЖН-ОН-1'!D19+'ЖН-ОН-1'!E19</f>
        <v>12</v>
      </c>
      <c r="F24" s="79">
        <f>'ЖН-ОН-1'!F19+'ЖН-ОН-1'!G19</f>
        <v>15</v>
      </c>
      <c r="G24" s="77">
        <f>+'ЖН-ОН-1'!D19+'ЖН-ОН-1'!E19+'ЖН-ОН-1'!F19+'ЖН-ОН-1'!G19</f>
        <v>27</v>
      </c>
      <c r="H24" s="77">
        <f>'ЖН-ОН-2'!D21+'ЖН-ОН-2'!E21</f>
        <v>0</v>
      </c>
      <c r="I24" s="77">
        <f>'ЖН-ОН-2'!F21+'ЖН-ОН-2'!G21</f>
        <v>0</v>
      </c>
      <c r="J24" s="77">
        <f>+'ЖН-ОН-2'!D19+'ЖН-ОН-2'!E19+'ЖН-ОН-2'!F19+'ЖН-ОН-2'!G19</f>
        <v>0</v>
      </c>
      <c r="K24" s="77">
        <f t="shared" si="0"/>
        <v>27</v>
      </c>
      <c r="L24" s="80" t="str">
        <f t="shared" si="1"/>
        <v>-</v>
      </c>
      <c r="M24" s="80">
        <f t="shared" si="2"/>
        <v>27</v>
      </c>
      <c r="N24" s="80" t="str">
        <f t="shared" si="3"/>
        <v>-</v>
      </c>
      <c r="O24" s="80"/>
    </row>
    <row r="25" spans="1:15" s="2" customFormat="1" ht="27.75" customHeight="1" thickBot="1">
      <c r="A25" s="77">
        <v>13</v>
      </c>
      <c r="B25" s="206" t="str">
        <f>+'ЖН-ОН-1'!B20</f>
        <v>Сайфуллаева Шахзода Шухрат қизи</v>
      </c>
      <c r="C25" s="206"/>
      <c r="D25" s="78" t="str">
        <f>'ЖН-ОН-1'!C20</f>
        <v>G-16-321</v>
      </c>
      <c r="E25" s="79">
        <f>'ЖН-ОН-1'!D20+'ЖН-ОН-1'!E20</f>
        <v>15</v>
      </c>
      <c r="F25" s="79">
        <f>'ЖН-ОН-1'!F20+'ЖН-ОН-1'!G20</f>
        <v>17</v>
      </c>
      <c r="G25" s="77">
        <f>+'ЖН-ОН-1'!D20+'ЖН-ОН-1'!E20+'ЖН-ОН-1'!F20+'ЖН-ОН-1'!G20</f>
        <v>32</v>
      </c>
      <c r="H25" s="77">
        <f>'ЖН-ОН-2'!D22+'ЖН-ОН-2'!E22</f>
        <v>0</v>
      </c>
      <c r="I25" s="77">
        <f>'ЖН-ОН-2'!F22+'ЖН-ОН-2'!G22</f>
        <v>0</v>
      </c>
      <c r="J25" s="77">
        <f>+'ЖН-ОН-2'!D20+'ЖН-ОН-2'!E20+'ЖН-ОН-2'!F20+'ЖН-ОН-2'!G20</f>
        <v>0</v>
      </c>
      <c r="K25" s="77">
        <f t="shared" si="0"/>
        <v>32</v>
      </c>
      <c r="L25" s="80" t="str">
        <f t="shared" si="1"/>
        <v>-</v>
      </c>
      <c r="M25" s="80">
        <f t="shared" si="2"/>
        <v>32</v>
      </c>
      <c r="N25" s="80" t="str">
        <f t="shared" si="3"/>
        <v>-</v>
      </c>
      <c r="O25" s="80"/>
    </row>
    <row r="26" spans="1:15" s="2" customFormat="1" ht="27.75" customHeight="1" thickBot="1">
      <c r="A26" s="77">
        <v>14</v>
      </c>
      <c r="B26" s="206" t="str">
        <f>+'ЖН-ОН-1'!B21</f>
        <v>Турдалиев Шерзоджон Шавкатжон ўғли</v>
      </c>
      <c r="C26" s="206"/>
      <c r="D26" s="78" t="str">
        <f>'ЖН-ОН-1'!C21</f>
        <v>С-16-162</v>
      </c>
      <c r="E26" s="79">
        <f>'ЖН-ОН-1'!D21+'ЖН-ОН-1'!E21</f>
        <v>6</v>
      </c>
      <c r="F26" s="79">
        <f>'ЖН-ОН-1'!F21+'ЖН-ОН-1'!G21</f>
        <v>9</v>
      </c>
      <c r="G26" s="77">
        <f>+'ЖН-ОН-1'!D21+'ЖН-ОН-1'!E21+'ЖН-ОН-1'!F21+'ЖН-ОН-1'!G21</f>
        <v>15</v>
      </c>
      <c r="H26" s="77">
        <f>'ЖН-ОН-2'!D23+'ЖН-ОН-2'!E23</f>
        <v>0</v>
      </c>
      <c r="I26" s="77">
        <f>'ЖН-ОН-2'!F23+'ЖН-ОН-2'!G23</f>
        <v>0</v>
      </c>
      <c r="J26" s="77">
        <f>+'ЖН-ОН-2'!D21+'ЖН-ОН-2'!E21+'ЖН-ОН-2'!F21+'ЖН-ОН-2'!G21</f>
        <v>0</v>
      </c>
      <c r="K26" s="77">
        <f t="shared" si="0"/>
        <v>15</v>
      </c>
      <c r="L26" s="80" t="str">
        <f t="shared" si="1"/>
        <v>-</v>
      </c>
      <c r="M26" s="80">
        <f t="shared" si="2"/>
        <v>15</v>
      </c>
      <c r="N26" s="80" t="str">
        <f t="shared" si="3"/>
        <v>-</v>
      </c>
      <c r="O26" s="80"/>
    </row>
    <row r="27" spans="1:15" s="2" customFormat="1" ht="27.75" customHeight="1" thickBot="1">
      <c r="A27" s="77">
        <v>15</v>
      </c>
      <c r="B27" s="206" t="str">
        <f>+'ЖН-ОН-1'!B22</f>
        <v>Халфина Руфина Рустам қизи</v>
      </c>
      <c r="C27" s="206"/>
      <c r="D27" s="78" t="str">
        <f>'ЖН-ОН-1'!C22</f>
        <v>С16-436</v>
      </c>
      <c r="E27" s="79">
        <f>'ЖН-ОН-1'!D22+'ЖН-ОН-1'!E22</f>
        <v>13</v>
      </c>
      <c r="F27" s="79">
        <f>'ЖН-ОН-1'!F22+'ЖН-ОН-1'!G22</f>
        <v>15</v>
      </c>
      <c r="G27" s="77">
        <f>+'ЖН-ОН-1'!D22+'ЖН-ОН-1'!E22+'ЖН-ОН-1'!F22+'ЖН-ОН-1'!G22</f>
        <v>28</v>
      </c>
      <c r="H27" s="77" t="e">
        <f>'ЖН-ОН-2'!#REF!+'ЖН-ОН-2'!#REF!</f>
        <v>#REF!</v>
      </c>
      <c r="I27" s="77" t="e">
        <f>'ЖН-ОН-2'!#REF!+'ЖН-ОН-2'!#REF!</f>
        <v>#REF!</v>
      </c>
      <c r="J27" s="77">
        <f>+'ЖН-ОН-2'!D22+'ЖН-ОН-2'!E22+'ЖН-ОН-2'!F22+'ЖН-ОН-2'!G22</f>
        <v>0</v>
      </c>
      <c r="K27" s="77">
        <f t="shared" si="0"/>
        <v>28</v>
      </c>
      <c r="L27" s="80" t="str">
        <f t="shared" si="1"/>
        <v>-</v>
      </c>
      <c r="M27" s="80">
        <f t="shared" si="2"/>
        <v>28</v>
      </c>
      <c r="N27" s="80" t="str">
        <f t="shared" si="3"/>
        <v>-</v>
      </c>
      <c r="O27" s="80"/>
    </row>
    <row r="28" spans="1:15" s="2" customFormat="1" ht="27.75" customHeight="1" thickBot="1">
      <c r="A28" s="77">
        <v>16</v>
      </c>
      <c r="B28" s="206" t="str">
        <f>+'ЖН-ОН-1'!B23</f>
        <v>Цой Виктор Вадимович</v>
      </c>
      <c r="C28" s="206"/>
      <c r="D28" s="78" t="str">
        <f>'ЖН-ОН-1'!C23</f>
        <v>С-16-199</v>
      </c>
      <c r="E28" s="79">
        <f>'ЖН-ОН-1'!D23+'ЖН-ОН-1'!E23</f>
        <v>15</v>
      </c>
      <c r="F28" s="79">
        <f>'ЖН-ОН-1'!F23+'ЖН-ОН-1'!G23</f>
        <v>17</v>
      </c>
      <c r="G28" s="77">
        <f>+'ЖН-ОН-1'!D23+'ЖН-ОН-1'!E23+'ЖН-ОН-1'!F23+'ЖН-ОН-1'!G23</f>
        <v>32</v>
      </c>
      <c r="H28" s="77" t="e">
        <f>'ЖН-ОН-2'!#REF!+'ЖН-ОН-2'!#REF!</f>
        <v>#REF!</v>
      </c>
      <c r="I28" s="77" t="e">
        <f>'ЖН-ОН-2'!#REF!+'ЖН-ОН-2'!#REF!</f>
        <v>#REF!</v>
      </c>
      <c r="J28" s="77">
        <f>+'ЖН-ОН-2'!D23+'ЖН-ОН-2'!E23+'ЖН-ОН-2'!F23+'ЖН-ОН-2'!G23</f>
        <v>0</v>
      </c>
      <c r="K28" s="77">
        <f t="shared" si="0"/>
        <v>32</v>
      </c>
      <c r="L28" s="80" t="str">
        <f t="shared" si="1"/>
        <v>-</v>
      </c>
      <c r="M28" s="80">
        <f t="shared" si="2"/>
        <v>32</v>
      </c>
      <c r="N28" s="80" t="str">
        <f t="shared" si="3"/>
        <v>-</v>
      </c>
      <c r="O28" s="80"/>
    </row>
    <row r="29" spans="1:15" s="2" customFormat="1" ht="27.75" customHeight="1" thickBot="1">
      <c r="A29" s="207" t="s">
        <v>14</v>
      </c>
      <c r="B29" s="207"/>
      <c r="C29" s="207"/>
      <c r="D29" s="81"/>
      <c r="E29" s="82"/>
      <c r="F29" s="83"/>
      <c r="G29" s="83"/>
      <c r="H29" s="83"/>
      <c r="I29" s="82"/>
      <c r="J29" s="82"/>
      <c r="K29" s="84"/>
      <c r="L29" s="84"/>
      <c r="M29" s="82"/>
      <c r="N29" s="82"/>
      <c r="O29" s="95"/>
    </row>
    <row r="30" spans="1:15" s="2" customFormat="1" ht="27.75" customHeight="1">
      <c r="A30" s="190"/>
      <c r="B30" s="190"/>
      <c r="C30" s="19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t="27.75" customHeight="1">
      <c r="A31" s="17"/>
      <c r="B31" s="17"/>
      <c r="C31" s="18" t="s">
        <v>15</v>
      </c>
      <c r="D31" s="34">
        <f>M!G20</f>
        <v>16</v>
      </c>
      <c r="E31" s="46"/>
      <c r="F31" s="46"/>
      <c r="G31" s="20" t="s">
        <v>75</v>
      </c>
      <c r="H31" s="20"/>
      <c r="I31" s="20"/>
      <c r="J31" s="20"/>
      <c r="K31" s="12"/>
      <c r="L31" s="12"/>
      <c r="M31" s="12"/>
      <c r="N31" s="21"/>
      <c r="O31" s="12"/>
    </row>
    <row r="32" spans="1:15" s="2" customFormat="1" ht="27.75" customHeight="1">
      <c r="A32" s="17"/>
      <c r="B32" s="17"/>
      <c r="C32" s="18"/>
      <c r="D32" s="47"/>
      <c r="E32" s="20"/>
      <c r="F32" s="20"/>
      <c r="G32" s="20"/>
      <c r="H32" s="20"/>
      <c r="I32" s="12"/>
      <c r="J32" s="12"/>
      <c r="K32" s="20"/>
      <c r="L32" s="20"/>
      <c r="M32" s="12"/>
      <c r="N32" s="21"/>
      <c r="O32" s="12"/>
    </row>
    <row r="33" spans="1:15" s="2" customFormat="1" ht="27.75" customHeight="1">
      <c r="A33" s="12"/>
      <c r="B33" s="12"/>
      <c r="C33" s="21"/>
      <c r="D33" s="191" t="s">
        <v>16</v>
      </c>
      <c r="E33" s="191"/>
      <c r="F33" s="191"/>
      <c r="G33" s="191"/>
      <c r="H33" s="20"/>
      <c r="I33" s="19"/>
      <c r="J33" s="19"/>
      <c r="K33" s="192" t="s">
        <v>17</v>
      </c>
      <c r="L33" s="192"/>
      <c r="M33" s="19"/>
      <c r="N33" s="19"/>
      <c r="O33" s="12"/>
    </row>
    <row r="34" spans="1:15" s="2" customFormat="1" ht="27.75" customHeight="1">
      <c r="A34" s="193"/>
      <c r="B34" s="193"/>
      <c r="C34" s="19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s="2" customFormat="1" ht="27.75" customHeight="1">
      <c r="A35" s="21" t="s">
        <v>73</v>
      </c>
      <c r="B35" s="21"/>
      <c r="C35" s="21"/>
      <c r="D35" s="186" t="str">
        <f>M!F20</f>
        <v>О.Кучаров</v>
      </c>
      <c r="E35" s="186"/>
      <c r="F35" s="186"/>
      <c r="G35" s="186"/>
      <c r="H35" s="46"/>
      <c r="I35" s="46"/>
      <c r="J35" s="46"/>
      <c r="K35" s="20" t="s">
        <v>18</v>
      </c>
      <c r="L35" s="20"/>
      <c r="M35" s="187"/>
      <c r="N35" s="187"/>
      <c r="O35" s="50" t="str">
        <f>M!G8</f>
        <v>Ф.Эрназаров</v>
      </c>
    </row>
    <row r="36" spans="1:15" ht="49.5" customHeight="1">
      <c r="A36" s="189" t="s">
        <v>19</v>
      </c>
      <c r="B36" s="189"/>
      <c r="C36" s="22" t="s">
        <v>1</v>
      </c>
      <c r="D36" s="188" t="s">
        <v>20</v>
      </c>
      <c r="E36" s="188"/>
      <c r="F36" s="188"/>
      <c r="G36" s="188"/>
      <c r="H36" s="46"/>
      <c r="I36" s="23"/>
      <c r="J36" s="23"/>
      <c r="K36" s="12"/>
      <c r="L36" s="12"/>
      <c r="M36" s="188" t="s">
        <v>21</v>
      </c>
      <c r="N36" s="188"/>
      <c r="O36" s="23" t="s">
        <v>20</v>
      </c>
    </row>
    <row r="37" ht="26.25" customHeight="1"/>
    <row r="40" ht="23.25" customHeight="1"/>
  </sheetData>
  <sheetProtection/>
  <mergeCells count="46">
    <mergeCell ref="B21:C21"/>
    <mergeCell ref="B22:C22"/>
    <mergeCell ref="A29:C29"/>
    <mergeCell ref="B27:C27"/>
    <mergeCell ref="B28:C28"/>
    <mergeCell ref="B25:C25"/>
    <mergeCell ref="B26:C26"/>
    <mergeCell ref="B23:C23"/>
    <mergeCell ref="B24:C24"/>
    <mergeCell ref="B16:C16"/>
    <mergeCell ref="B13:C13"/>
    <mergeCell ref="B14:C14"/>
    <mergeCell ref="B19:C19"/>
    <mergeCell ref="B20:C20"/>
    <mergeCell ref="B17:C17"/>
    <mergeCell ref="B18:C18"/>
    <mergeCell ref="N11:N12"/>
    <mergeCell ref="O11:O12"/>
    <mergeCell ref="H9:K9"/>
    <mergeCell ref="M9:O9"/>
    <mergeCell ref="B15:C15"/>
    <mergeCell ref="M11:M12"/>
    <mergeCell ref="A8:B8"/>
    <mergeCell ref="A11:A12"/>
    <mergeCell ref="B11:C12"/>
    <mergeCell ref="D11:D12"/>
    <mergeCell ref="E11:K11"/>
    <mergeCell ref="L11:L12"/>
    <mergeCell ref="C9:F9"/>
    <mergeCell ref="G8:J8"/>
    <mergeCell ref="A6:O6"/>
    <mergeCell ref="A2:O2"/>
    <mergeCell ref="A3:O3"/>
    <mergeCell ref="A4:I4"/>
    <mergeCell ref="A5:H5"/>
    <mergeCell ref="E7:F7"/>
    <mergeCell ref="H7:I7"/>
    <mergeCell ref="D35:G35"/>
    <mergeCell ref="M35:N35"/>
    <mergeCell ref="D36:G36"/>
    <mergeCell ref="A36:B36"/>
    <mergeCell ref="M36:N36"/>
    <mergeCell ref="A30:C30"/>
    <mergeCell ref="D33:G33"/>
    <mergeCell ref="K33:L33"/>
    <mergeCell ref="A34:C3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view="pageLayout" zoomScaleSheetLayoutView="100" workbookViewId="0" topLeftCell="A10">
      <selection activeCell="J13" sqref="J13:J28"/>
    </sheetView>
  </sheetViews>
  <sheetFormatPr defaultColWidth="9.140625" defaultRowHeight="12.75"/>
  <cols>
    <col min="1" max="2" width="4.57421875" style="1" customWidth="1"/>
    <col min="3" max="3" width="40.57421875" style="1" customWidth="1"/>
    <col min="4" max="4" width="13.57421875" style="1" customWidth="1"/>
    <col min="5" max="6" width="4.7109375" style="1" hidden="1" customWidth="1"/>
    <col min="7" max="7" width="10.57421875" style="1" customWidth="1"/>
    <col min="8" max="8" width="4.7109375" style="1" hidden="1" customWidth="1"/>
    <col min="9" max="9" width="4.28125" style="1" hidden="1" customWidth="1"/>
    <col min="10" max="10" width="10.28125" style="1" customWidth="1"/>
    <col min="11" max="11" width="9.8515625" style="1" customWidth="1"/>
    <col min="12" max="12" width="9.421875" style="1" customWidth="1"/>
    <col min="13" max="13" width="13.421875" style="1" customWidth="1"/>
    <col min="14" max="14" width="10.421875" style="1" customWidth="1"/>
    <col min="15" max="15" width="17.421875" style="1" customWidth="1"/>
  </cols>
  <sheetData>
    <row r="1" spans="1:15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94" t="str">
        <f>M!C6</f>
        <v>12-шакл</v>
      </c>
    </row>
    <row r="2" spans="1:15" ht="15.75" customHeight="1">
      <c r="A2" s="194" t="s">
        <v>126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ht="15.75" customHeight="1">
      <c r="A3" s="194" t="s">
        <v>127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5.75" customHeight="1">
      <c r="A4" s="195" t="s">
        <v>37</v>
      </c>
      <c r="B4" s="195"/>
      <c r="C4" s="195"/>
      <c r="D4" s="195"/>
      <c r="E4" s="195"/>
      <c r="F4" s="195"/>
      <c r="G4" s="195"/>
      <c r="H4" s="195"/>
      <c r="I4" s="195"/>
      <c r="J4" s="13" t="s">
        <v>22</v>
      </c>
      <c r="K4" s="26">
        <f>M!C1</f>
        <v>0</v>
      </c>
      <c r="L4" s="26"/>
      <c r="M4" s="14"/>
      <c r="N4" s="14"/>
      <c r="O4" s="14"/>
    </row>
    <row r="5" spans="1:15" ht="15.75" customHeight="1">
      <c r="A5" s="195" t="str">
        <f>M!C20</f>
        <v>2017-2018 ўқув йили  </v>
      </c>
      <c r="B5" s="195"/>
      <c r="C5" s="195"/>
      <c r="D5" s="195"/>
      <c r="E5" s="195"/>
      <c r="F5" s="195"/>
      <c r="G5" s="195"/>
      <c r="H5" s="195"/>
      <c r="I5" s="44"/>
      <c r="J5" s="44" t="str">
        <f>M!C2</f>
        <v>Баҳорги</v>
      </c>
      <c r="K5" s="43" t="s">
        <v>24</v>
      </c>
      <c r="N5" s="43"/>
      <c r="O5" s="43"/>
    </row>
    <row r="6" spans="1:15" ht="15.75" customHeight="1">
      <c r="A6" s="194" t="str">
        <f>M!B20</f>
        <v>Сув хўжалигини ташкил этиш ва бошқариш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</row>
    <row r="7" spans="1:15" ht="15.75" customHeight="1">
      <c r="A7" s="13"/>
      <c r="B7" s="13"/>
      <c r="C7" s="49">
        <f>M!C3</f>
        <v>2</v>
      </c>
      <c r="D7" s="42" t="s">
        <v>6</v>
      </c>
      <c r="E7" s="196"/>
      <c r="F7" s="196"/>
      <c r="G7" s="25">
        <f>M!C4</f>
        <v>209</v>
      </c>
      <c r="H7" s="196"/>
      <c r="I7" s="196"/>
      <c r="J7" s="42" t="s">
        <v>23</v>
      </c>
      <c r="K7" s="25">
        <f>M!C5</f>
        <v>4</v>
      </c>
      <c r="L7" s="15" t="s">
        <v>7</v>
      </c>
      <c r="M7" s="15"/>
      <c r="N7" s="15"/>
      <c r="O7" s="15"/>
    </row>
    <row r="8" spans="1:15" ht="15.75" customHeight="1">
      <c r="A8" s="197" t="s">
        <v>38</v>
      </c>
      <c r="B8" s="197"/>
      <c r="C8" s="45" t="str">
        <f>'ЖН-ОН-1'!H4</f>
        <v>Геоахборот тизимлари</v>
      </c>
      <c r="D8" s="40" t="s">
        <v>48</v>
      </c>
      <c r="E8" s="40"/>
      <c r="F8" s="40"/>
      <c r="G8" s="55" t="str">
        <f>'ЖН-ОН-1'!H5</f>
        <v>Пулатов А</v>
      </c>
      <c r="H8" s="52"/>
      <c r="I8" s="56"/>
      <c r="J8" s="56"/>
      <c r="K8" s="54"/>
      <c r="L8" s="33" t="s">
        <v>47</v>
      </c>
      <c r="M8" s="33"/>
      <c r="N8" s="53" t="str">
        <f>'ЖН-ОН-1'!H6</f>
        <v>Ильясов Т</v>
      </c>
      <c r="O8" s="56"/>
    </row>
    <row r="9" spans="1:15" ht="18.75" customHeight="1">
      <c r="A9" s="16" t="s">
        <v>25</v>
      </c>
      <c r="B9" s="16"/>
      <c r="C9" s="202" t="s">
        <v>26</v>
      </c>
      <c r="D9" s="202"/>
      <c r="E9" s="202"/>
      <c r="F9" s="202"/>
      <c r="G9" s="27">
        <f>M!C9</f>
        <v>62</v>
      </c>
      <c r="H9" s="204" t="s">
        <v>42</v>
      </c>
      <c r="I9" s="204"/>
      <c r="J9" s="204"/>
      <c r="K9" s="204"/>
      <c r="L9" s="27">
        <f>M!E8</f>
        <v>11</v>
      </c>
      <c r="M9" s="205" t="str">
        <f>M!F8</f>
        <v>июнь 2018 й.</v>
      </c>
      <c r="N9" s="205"/>
      <c r="O9" s="205"/>
    </row>
    <row r="10" spans="1:15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21" customHeight="1" thickBot="1">
      <c r="A11" s="198" t="s">
        <v>0</v>
      </c>
      <c r="B11" s="199" t="s">
        <v>39</v>
      </c>
      <c r="C11" s="199"/>
      <c r="D11" s="200" t="s">
        <v>8</v>
      </c>
      <c r="E11" s="199" t="s">
        <v>9</v>
      </c>
      <c r="F11" s="199"/>
      <c r="G11" s="199"/>
      <c r="H11" s="199"/>
      <c r="I11" s="199"/>
      <c r="J11" s="199"/>
      <c r="K11" s="199"/>
      <c r="L11" s="201" t="s">
        <v>10</v>
      </c>
      <c r="M11" s="201" t="s">
        <v>11</v>
      </c>
      <c r="N11" s="201" t="s">
        <v>12</v>
      </c>
      <c r="O11" s="199" t="s">
        <v>77</v>
      </c>
    </row>
    <row r="12" spans="1:15" ht="72.75" customHeight="1" thickBot="1">
      <c r="A12" s="198"/>
      <c r="B12" s="199"/>
      <c r="C12" s="199"/>
      <c r="D12" s="200"/>
      <c r="E12" s="76" t="s">
        <v>61</v>
      </c>
      <c r="F12" s="76" t="s">
        <v>3</v>
      </c>
      <c r="G12" s="76" t="s">
        <v>62</v>
      </c>
      <c r="H12" s="76" t="s">
        <v>33</v>
      </c>
      <c r="I12" s="76" t="s">
        <v>63</v>
      </c>
      <c r="J12" s="76" t="s">
        <v>64</v>
      </c>
      <c r="K12" s="76" t="s">
        <v>65</v>
      </c>
      <c r="L12" s="201"/>
      <c r="M12" s="201"/>
      <c r="N12" s="201"/>
      <c r="O12" s="199"/>
    </row>
    <row r="13" spans="1:15" s="2" customFormat="1" ht="27.75" customHeight="1" thickBot="1">
      <c r="A13" s="77">
        <v>1</v>
      </c>
      <c r="B13" s="206" t="str">
        <f>'ЖН-ОН-1'!B8</f>
        <v>Абдуллаева Мадина Ботир қизи</v>
      </c>
      <c r="C13" s="206"/>
      <c r="D13" s="78" t="str">
        <f>'ЖН-ОН-1'!C8</f>
        <v>С-16-322</v>
      </c>
      <c r="E13" s="77">
        <f>'ЖН-ОН-1'!H8+'ЖН-ОН-1'!I8</f>
        <v>15</v>
      </c>
      <c r="F13" s="77">
        <f>'ЖН-ОН-1'!J8+'ЖН-ОН-1'!K8</f>
        <v>2</v>
      </c>
      <c r="G13" s="77">
        <f>+'ЖН-ОН-1'!H8+'ЖН-ОН-1'!I8+'ЖН-ОН-1'!J8+'ЖН-ОН-1'!K8</f>
        <v>17</v>
      </c>
      <c r="H13" s="77">
        <f>'ЖН-ОН-2'!H10+'ЖН-ОН-2'!I10</f>
        <v>0</v>
      </c>
      <c r="I13" s="77">
        <f>'ЖН-ОН-2'!J10+'ЖН-ОН-2'!K10</f>
        <v>0</v>
      </c>
      <c r="J13" s="77">
        <f>+'ЖН-ОН-2'!H8+'ЖН-ОН-2'!I8+'ЖН-ОН-2'!J8+'ЖН-ОН-2'!K8</f>
        <v>0</v>
      </c>
      <c r="K13" s="77">
        <f>G13+J13</f>
        <v>17</v>
      </c>
      <c r="L13" s="80" t="str">
        <f aca="true" t="shared" si="0" ref="L13:L28">IF(OR(K13&lt;39),"-","")</f>
        <v>-</v>
      </c>
      <c r="M13" s="80">
        <f>IF(L13="-",K13,"")</f>
        <v>17</v>
      </c>
      <c r="N13" s="80" t="str">
        <f>IF(L13="-","-","")</f>
        <v>-</v>
      </c>
      <c r="O13" s="80"/>
    </row>
    <row r="14" spans="1:15" s="2" customFormat="1" ht="27.75" customHeight="1" thickBot="1">
      <c r="A14" s="77">
        <v>2</v>
      </c>
      <c r="B14" s="206" t="str">
        <f>'ЖН-ОН-1'!B9</f>
        <v>Абдураззақов Дониёр Ортиқалиевич</v>
      </c>
      <c r="C14" s="206"/>
      <c r="D14" s="78" t="str">
        <f>'ЖН-ОН-1'!C9</f>
        <v>G-16-388</v>
      </c>
      <c r="E14" s="77">
        <f>'ЖН-ОН-1'!H9+'ЖН-ОН-1'!I9</f>
        <v>15</v>
      </c>
      <c r="F14" s="77">
        <f>'ЖН-ОН-1'!J9+'ЖН-ОН-1'!K9</f>
        <v>11</v>
      </c>
      <c r="G14" s="77">
        <f>+'ЖН-ОН-1'!H9+'ЖН-ОН-1'!I9+'ЖН-ОН-1'!J9+'ЖН-ОН-1'!K9</f>
        <v>26</v>
      </c>
      <c r="H14" s="77">
        <f>'ЖН-ОН-2'!H11+'ЖН-ОН-2'!I11</f>
        <v>0</v>
      </c>
      <c r="I14" s="77">
        <f>'ЖН-ОН-2'!J11+'ЖН-ОН-2'!K11</f>
        <v>0</v>
      </c>
      <c r="J14" s="77">
        <f>+'ЖН-ОН-2'!H9+'ЖН-ОН-2'!I9+'ЖН-ОН-2'!J9+'ЖН-ОН-2'!K9</f>
        <v>0</v>
      </c>
      <c r="K14" s="77">
        <f aca="true" t="shared" si="1" ref="K14:K28">G14+J14</f>
        <v>26</v>
      </c>
      <c r="L14" s="80" t="str">
        <f t="shared" si="0"/>
        <v>-</v>
      </c>
      <c r="M14" s="80">
        <f aca="true" t="shared" si="2" ref="M14:M28">IF(L14="-",K14,"")</f>
        <v>26</v>
      </c>
      <c r="N14" s="80" t="str">
        <f aca="true" t="shared" si="3" ref="N14:N28">IF(L14="-","-","")</f>
        <v>-</v>
      </c>
      <c r="O14" s="80"/>
    </row>
    <row r="15" spans="1:15" s="2" customFormat="1" ht="27.75" customHeight="1" thickBot="1">
      <c r="A15" s="77">
        <v>3</v>
      </c>
      <c r="B15" s="206" t="str">
        <f>'ЖН-ОН-1'!B10</f>
        <v>Алматова Умида Зоир қизи</v>
      </c>
      <c r="C15" s="206"/>
      <c r="D15" s="78" t="str">
        <f>'ЖН-ОН-1'!C10</f>
        <v>С-16-387</v>
      </c>
      <c r="E15" s="77">
        <f>'ЖН-ОН-1'!H10+'ЖН-ОН-1'!I10</f>
        <v>14</v>
      </c>
      <c r="F15" s="77">
        <f>'ЖН-ОН-1'!J10+'ЖН-ОН-1'!K10</f>
        <v>7</v>
      </c>
      <c r="G15" s="77">
        <f>+'ЖН-ОН-1'!H10+'ЖН-ОН-1'!I10+'ЖН-ОН-1'!J10+'ЖН-ОН-1'!K10</f>
        <v>21</v>
      </c>
      <c r="H15" s="77">
        <f>'ЖН-ОН-2'!H12+'ЖН-ОН-2'!I12</f>
        <v>0</v>
      </c>
      <c r="I15" s="77">
        <f>'ЖН-ОН-2'!J12+'ЖН-ОН-2'!K12</f>
        <v>0</v>
      </c>
      <c r="J15" s="77">
        <f>+'ЖН-ОН-2'!H10+'ЖН-ОН-2'!I10+'ЖН-ОН-2'!J10+'ЖН-ОН-2'!K10</f>
        <v>0</v>
      </c>
      <c r="K15" s="77">
        <f t="shared" si="1"/>
        <v>21</v>
      </c>
      <c r="L15" s="80" t="str">
        <f t="shared" si="0"/>
        <v>-</v>
      </c>
      <c r="M15" s="80">
        <f t="shared" si="2"/>
        <v>21</v>
      </c>
      <c r="N15" s="80" t="str">
        <f t="shared" si="3"/>
        <v>-</v>
      </c>
      <c r="O15" s="80"/>
    </row>
    <row r="16" spans="1:15" s="2" customFormat="1" ht="27.75" customHeight="1" thickBot="1">
      <c r="A16" s="77">
        <v>4</v>
      </c>
      <c r="B16" s="206" t="str">
        <f>'ЖН-ОН-1'!B11</f>
        <v>Ахмеджанов Сарвар Шоалиевич</v>
      </c>
      <c r="C16" s="206"/>
      <c r="D16" s="78" t="str">
        <f>'ЖН-ОН-1'!C11</f>
        <v>С-16-201</v>
      </c>
      <c r="E16" s="77">
        <f>'ЖН-ОН-1'!H11+'ЖН-ОН-1'!I11</f>
        <v>15</v>
      </c>
      <c r="F16" s="77">
        <f>'ЖН-ОН-1'!J11+'ЖН-ОН-1'!K11</f>
        <v>11</v>
      </c>
      <c r="G16" s="77">
        <f>+'ЖН-ОН-1'!H11+'ЖН-ОН-1'!I11+'ЖН-ОН-1'!J11+'ЖН-ОН-1'!K11</f>
        <v>26</v>
      </c>
      <c r="H16" s="77">
        <f>'ЖН-ОН-2'!H13+'ЖН-ОН-2'!I13</f>
        <v>0</v>
      </c>
      <c r="I16" s="77">
        <f>'ЖН-ОН-2'!J13+'ЖН-ОН-2'!K13</f>
        <v>0</v>
      </c>
      <c r="J16" s="77">
        <f>+'ЖН-ОН-2'!H11+'ЖН-ОН-2'!I11+'ЖН-ОН-2'!J11+'ЖН-ОН-2'!K11</f>
        <v>0</v>
      </c>
      <c r="K16" s="77">
        <f t="shared" si="1"/>
        <v>26</v>
      </c>
      <c r="L16" s="80" t="str">
        <f t="shared" si="0"/>
        <v>-</v>
      </c>
      <c r="M16" s="80">
        <f t="shared" si="2"/>
        <v>26</v>
      </c>
      <c r="N16" s="80" t="str">
        <f t="shared" si="3"/>
        <v>-</v>
      </c>
      <c r="O16" s="80"/>
    </row>
    <row r="17" spans="1:15" s="2" customFormat="1" ht="27.75" customHeight="1" thickBot="1">
      <c r="A17" s="77">
        <v>5</v>
      </c>
      <c r="B17" s="206" t="str">
        <f>'ЖН-ОН-1'!B12</f>
        <v>Бараев Марат Асхатович</v>
      </c>
      <c r="C17" s="206"/>
      <c r="D17" s="78" t="str">
        <f>'ЖН-ОН-1'!C12</f>
        <v>G-16-161</v>
      </c>
      <c r="E17" s="77">
        <f>'ЖН-ОН-1'!H12+'ЖН-ОН-1'!I12</f>
        <v>13</v>
      </c>
      <c r="F17" s="77">
        <f>'ЖН-ОН-1'!J12+'ЖН-ОН-1'!K12</f>
        <v>11</v>
      </c>
      <c r="G17" s="77">
        <f>+'ЖН-ОН-1'!H12+'ЖН-ОН-1'!I12+'ЖН-ОН-1'!J12+'ЖН-ОН-1'!K12</f>
        <v>24</v>
      </c>
      <c r="H17" s="77">
        <f>'ЖН-ОН-2'!H14+'ЖН-ОН-2'!I14</f>
        <v>0</v>
      </c>
      <c r="I17" s="77">
        <f>'ЖН-ОН-2'!J14+'ЖН-ОН-2'!K14</f>
        <v>0</v>
      </c>
      <c r="J17" s="77">
        <f>+'ЖН-ОН-2'!H12+'ЖН-ОН-2'!I12+'ЖН-ОН-2'!J12+'ЖН-ОН-2'!K12</f>
        <v>0</v>
      </c>
      <c r="K17" s="77">
        <f t="shared" si="1"/>
        <v>24</v>
      </c>
      <c r="L17" s="80" t="str">
        <f t="shared" si="0"/>
        <v>-</v>
      </c>
      <c r="M17" s="80">
        <f t="shared" si="2"/>
        <v>24</v>
      </c>
      <c r="N17" s="80" t="str">
        <f t="shared" si="3"/>
        <v>-</v>
      </c>
      <c r="O17" s="80"/>
    </row>
    <row r="18" spans="1:15" s="2" customFormat="1" ht="27.75" customHeight="1" thickBot="1">
      <c r="A18" s="77">
        <v>6</v>
      </c>
      <c r="B18" s="206" t="str">
        <f>'ЖН-ОН-1'!B13</f>
        <v>Джалгасбаева Айман Нургази қизи</v>
      </c>
      <c r="C18" s="206"/>
      <c r="D18" s="78" t="str">
        <f>'ЖН-ОН-1'!C13</f>
        <v>С-16-449</v>
      </c>
      <c r="E18" s="77">
        <f>'ЖН-ОН-1'!H13+'ЖН-ОН-1'!I13</f>
        <v>14</v>
      </c>
      <c r="F18" s="77">
        <f>'ЖН-ОН-1'!J13+'ЖН-ОН-1'!K13</f>
        <v>6</v>
      </c>
      <c r="G18" s="77">
        <f>+'ЖН-ОН-1'!H13+'ЖН-ОН-1'!I13+'ЖН-ОН-1'!J13+'ЖН-ОН-1'!K13</f>
        <v>20</v>
      </c>
      <c r="H18" s="77">
        <f>'ЖН-ОН-2'!H15+'ЖН-ОН-2'!I15</f>
        <v>0</v>
      </c>
      <c r="I18" s="77">
        <f>'ЖН-ОН-2'!J15+'ЖН-ОН-2'!K15</f>
        <v>0</v>
      </c>
      <c r="J18" s="77">
        <f>+'ЖН-ОН-2'!H13+'ЖН-ОН-2'!I13+'ЖН-ОН-2'!J13+'ЖН-ОН-2'!K13</f>
        <v>0</v>
      </c>
      <c r="K18" s="77">
        <f t="shared" si="1"/>
        <v>20</v>
      </c>
      <c r="L18" s="80" t="str">
        <f t="shared" si="0"/>
        <v>-</v>
      </c>
      <c r="M18" s="80">
        <f t="shared" si="2"/>
        <v>20</v>
      </c>
      <c r="N18" s="80" t="str">
        <f t="shared" si="3"/>
        <v>-</v>
      </c>
      <c r="O18" s="80"/>
    </row>
    <row r="19" spans="1:15" s="2" customFormat="1" ht="27.75" customHeight="1" thickBot="1">
      <c r="A19" s="77">
        <v>7</v>
      </c>
      <c r="B19" s="206" t="str">
        <f>'ЖН-ОН-1'!B14</f>
        <v>Джурабаев Улуғбек Бахромжон ўғли</v>
      </c>
      <c r="C19" s="206"/>
      <c r="D19" s="78" t="str">
        <f>'ЖН-ОН-1'!C14</f>
        <v>С-16-320</v>
      </c>
      <c r="E19" s="77">
        <f>'ЖН-ОН-1'!H14+'ЖН-ОН-1'!I14</f>
        <v>14</v>
      </c>
      <c r="F19" s="77">
        <f>'ЖН-ОН-1'!J14+'ЖН-ОН-1'!K14</f>
        <v>6</v>
      </c>
      <c r="G19" s="77">
        <f>+'ЖН-ОН-1'!H14+'ЖН-ОН-1'!I14+'ЖН-ОН-1'!J14+'ЖН-ОН-1'!K14</f>
        <v>20</v>
      </c>
      <c r="H19" s="77">
        <f>'ЖН-ОН-2'!H16+'ЖН-ОН-2'!I16</f>
        <v>0</v>
      </c>
      <c r="I19" s="77">
        <f>'ЖН-ОН-2'!J16+'ЖН-ОН-2'!K16</f>
        <v>0</v>
      </c>
      <c r="J19" s="77">
        <f>+'ЖН-ОН-2'!H14+'ЖН-ОН-2'!I14+'ЖН-ОН-2'!J14+'ЖН-ОН-2'!K14</f>
        <v>0</v>
      </c>
      <c r="K19" s="77">
        <f t="shared" si="1"/>
        <v>20</v>
      </c>
      <c r="L19" s="80" t="str">
        <f t="shared" si="0"/>
        <v>-</v>
      </c>
      <c r="M19" s="80">
        <f t="shared" si="2"/>
        <v>20</v>
      </c>
      <c r="N19" s="80" t="str">
        <f t="shared" si="3"/>
        <v>-</v>
      </c>
      <c r="O19" s="80"/>
    </row>
    <row r="20" spans="1:15" s="2" customFormat="1" ht="27.75" customHeight="1" thickBot="1">
      <c r="A20" s="77">
        <v>8</v>
      </c>
      <c r="B20" s="206" t="str">
        <f>'ЖН-ОН-1'!B15</f>
        <v>Курбанов Искандер Маратович</v>
      </c>
      <c r="C20" s="206"/>
      <c r="D20" s="78" t="str">
        <f>'ЖН-ОН-1'!C15</f>
        <v>С-16-324</v>
      </c>
      <c r="E20" s="77">
        <f>'ЖН-ОН-1'!H15+'ЖН-ОН-1'!I15</f>
        <v>10</v>
      </c>
      <c r="F20" s="77">
        <f>'ЖН-ОН-1'!J15+'ЖН-ОН-1'!K15</f>
        <v>0</v>
      </c>
      <c r="G20" s="77">
        <f>+'ЖН-ОН-1'!H15+'ЖН-ОН-1'!I15+'ЖН-ОН-1'!J15+'ЖН-ОН-1'!K15</f>
        <v>10</v>
      </c>
      <c r="H20" s="77">
        <f>'ЖН-ОН-2'!H17+'ЖН-ОН-2'!I17</f>
        <v>0</v>
      </c>
      <c r="I20" s="77">
        <f>'ЖН-ОН-2'!J17+'ЖН-ОН-2'!K17</f>
        <v>0</v>
      </c>
      <c r="J20" s="77">
        <f>+'ЖН-ОН-2'!H15+'ЖН-ОН-2'!I15+'ЖН-ОН-2'!J15+'ЖН-ОН-2'!K15</f>
        <v>0</v>
      </c>
      <c r="K20" s="77">
        <f t="shared" si="1"/>
        <v>10</v>
      </c>
      <c r="L20" s="80" t="str">
        <f t="shared" si="0"/>
        <v>-</v>
      </c>
      <c r="M20" s="80">
        <f t="shared" si="2"/>
        <v>10</v>
      </c>
      <c r="N20" s="80" t="str">
        <f t="shared" si="3"/>
        <v>-</v>
      </c>
      <c r="O20" s="80"/>
    </row>
    <row r="21" spans="1:15" s="2" customFormat="1" ht="27.75" customHeight="1" thickBot="1">
      <c r="A21" s="77">
        <v>9</v>
      </c>
      <c r="B21" s="206" t="str">
        <f>'ЖН-ОН-1'!B16</f>
        <v>Мажидова Мафтуна Фарход қизи</v>
      </c>
      <c r="C21" s="206"/>
      <c r="D21" s="78" t="str">
        <f>'ЖН-ОН-1'!C16</f>
        <v>G-16-112</v>
      </c>
      <c r="E21" s="77">
        <f>'ЖН-ОН-1'!H16+'ЖН-ОН-1'!I16</f>
        <v>15</v>
      </c>
      <c r="F21" s="77">
        <f>'ЖН-ОН-1'!J16+'ЖН-ОН-1'!K16</f>
        <v>8</v>
      </c>
      <c r="G21" s="77">
        <f>+'ЖН-ОН-1'!H16+'ЖН-ОН-1'!I16+'ЖН-ОН-1'!J16+'ЖН-ОН-1'!K16</f>
        <v>23</v>
      </c>
      <c r="H21" s="77">
        <f>'ЖН-ОН-2'!H18+'ЖН-ОН-2'!I18</f>
        <v>0</v>
      </c>
      <c r="I21" s="77">
        <f>'ЖН-ОН-2'!J18+'ЖН-ОН-2'!K18</f>
        <v>0</v>
      </c>
      <c r="J21" s="77">
        <f>+'ЖН-ОН-2'!H16+'ЖН-ОН-2'!I16+'ЖН-ОН-2'!J16+'ЖН-ОН-2'!K16</f>
        <v>0</v>
      </c>
      <c r="K21" s="77">
        <f t="shared" si="1"/>
        <v>23</v>
      </c>
      <c r="L21" s="80" t="str">
        <f t="shared" si="0"/>
        <v>-</v>
      </c>
      <c r="M21" s="80">
        <f t="shared" si="2"/>
        <v>23</v>
      </c>
      <c r="N21" s="80" t="str">
        <f t="shared" si="3"/>
        <v>-</v>
      </c>
      <c r="O21" s="80"/>
    </row>
    <row r="22" spans="1:15" s="2" customFormat="1" ht="27.75" customHeight="1" thickBot="1">
      <c r="A22" s="77">
        <v>10</v>
      </c>
      <c r="B22" s="206" t="str">
        <f>'ЖН-ОН-1'!B17</f>
        <v>Ниязов Хусан Тахиржанович</v>
      </c>
      <c r="C22" s="206"/>
      <c r="D22" s="78" t="str">
        <f>'ЖН-ОН-1'!C17</f>
        <v>G-16-323</v>
      </c>
      <c r="E22" s="77">
        <f>'ЖН-ОН-1'!H17+'ЖН-ОН-1'!I17</f>
        <v>16</v>
      </c>
      <c r="F22" s="77">
        <f>'ЖН-ОН-1'!J17+'ЖН-ОН-1'!K17</f>
        <v>3</v>
      </c>
      <c r="G22" s="77">
        <f>+'ЖН-ОН-1'!H17+'ЖН-ОН-1'!I17+'ЖН-ОН-1'!J17+'ЖН-ОН-1'!K17</f>
        <v>19</v>
      </c>
      <c r="H22" s="77">
        <f>'ЖН-ОН-2'!H19+'ЖН-ОН-2'!I19</f>
        <v>0</v>
      </c>
      <c r="I22" s="77">
        <f>'ЖН-ОН-2'!J19+'ЖН-ОН-2'!K19</f>
        <v>0</v>
      </c>
      <c r="J22" s="77">
        <f>+'ЖН-ОН-2'!H17+'ЖН-ОН-2'!I17+'ЖН-ОН-2'!J17+'ЖН-ОН-2'!K17</f>
        <v>0</v>
      </c>
      <c r="K22" s="77">
        <f t="shared" si="1"/>
        <v>19</v>
      </c>
      <c r="L22" s="80" t="str">
        <f t="shared" si="0"/>
        <v>-</v>
      </c>
      <c r="M22" s="80">
        <f t="shared" si="2"/>
        <v>19</v>
      </c>
      <c r="N22" s="80" t="str">
        <f t="shared" si="3"/>
        <v>-</v>
      </c>
      <c r="O22" s="80"/>
    </row>
    <row r="23" spans="1:15" s="2" customFormat="1" ht="27.75" customHeight="1" thickBot="1">
      <c r="A23" s="77">
        <v>11</v>
      </c>
      <c r="B23" s="206" t="str">
        <f>'ЖН-ОН-1'!B18</f>
        <v>Мирагзамова Дилором Ахат қизи</v>
      </c>
      <c r="C23" s="206"/>
      <c r="D23" s="78" t="str">
        <f>'ЖН-ОН-1'!C18</f>
        <v>С-16-386</v>
      </c>
      <c r="E23" s="77">
        <f>'ЖН-ОН-1'!H18+'ЖН-ОН-1'!I18</f>
        <v>11</v>
      </c>
      <c r="F23" s="77">
        <f>'ЖН-ОН-1'!J18+'ЖН-ОН-1'!K18</f>
        <v>0</v>
      </c>
      <c r="G23" s="77">
        <f>+'ЖН-ОН-1'!H18+'ЖН-ОН-1'!I18+'ЖН-ОН-1'!J18+'ЖН-ОН-1'!K18</f>
        <v>11</v>
      </c>
      <c r="H23" s="77">
        <f>'ЖН-ОН-2'!H20+'ЖН-ОН-2'!I20</f>
        <v>0</v>
      </c>
      <c r="I23" s="77">
        <f>'ЖН-ОН-2'!J20+'ЖН-ОН-2'!K20</f>
        <v>0</v>
      </c>
      <c r="J23" s="77">
        <f>+'ЖН-ОН-2'!H18+'ЖН-ОН-2'!I18+'ЖН-ОН-2'!J18+'ЖН-ОН-2'!K18</f>
        <v>0</v>
      </c>
      <c r="K23" s="77">
        <f t="shared" si="1"/>
        <v>11</v>
      </c>
      <c r="L23" s="80" t="str">
        <f t="shared" si="0"/>
        <v>-</v>
      </c>
      <c r="M23" s="80">
        <f t="shared" si="2"/>
        <v>11</v>
      </c>
      <c r="N23" s="80" t="str">
        <f t="shared" si="3"/>
        <v>-</v>
      </c>
      <c r="O23" s="80"/>
    </row>
    <row r="24" spans="1:15" s="2" customFormat="1" ht="27.75" customHeight="1" thickBot="1">
      <c r="A24" s="77">
        <v>12</v>
      </c>
      <c r="B24" s="206" t="str">
        <f>'ЖН-ОН-1'!B19</f>
        <v>Омилхонов Шахзодхон Жамолхон ўғли</v>
      </c>
      <c r="C24" s="206"/>
      <c r="D24" s="78" t="str">
        <f>'ЖН-ОН-1'!C19</f>
        <v>С-16-200</v>
      </c>
      <c r="E24" s="77">
        <f>'ЖН-ОН-1'!H19+'ЖН-ОН-1'!I19</f>
        <v>12</v>
      </c>
      <c r="F24" s="77">
        <f>'ЖН-ОН-1'!J19+'ЖН-ОН-1'!K19</f>
        <v>7</v>
      </c>
      <c r="G24" s="77">
        <f>+'ЖН-ОН-1'!H19+'ЖН-ОН-1'!I19+'ЖН-ОН-1'!J19+'ЖН-ОН-1'!K19</f>
        <v>19</v>
      </c>
      <c r="H24" s="77">
        <f>'ЖН-ОН-2'!H21+'ЖН-ОН-2'!I21</f>
        <v>0</v>
      </c>
      <c r="I24" s="77">
        <f>'ЖН-ОН-2'!J21+'ЖН-ОН-2'!K21</f>
        <v>0</v>
      </c>
      <c r="J24" s="77">
        <f>+'ЖН-ОН-2'!H19+'ЖН-ОН-2'!I19+'ЖН-ОН-2'!J19+'ЖН-ОН-2'!K19</f>
        <v>0</v>
      </c>
      <c r="K24" s="77">
        <f t="shared" si="1"/>
        <v>19</v>
      </c>
      <c r="L24" s="80" t="str">
        <f t="shared" si="0"/>
        <v>-</v>
      </c>
      <c r="M24" s="80">
        <f t="shared" si="2"/>
        <v>19</v>
      </c>
      <c r="N24" s="80" t="str">
        <f t="shared" si="3"/>
        <v>-</v>
      </c>
      <c r="O24" s="80"/>
    </row>
    <row r="25" spans="1:15" s="2" customFormat="1" ht="27.75" customHeight="1" thickBot="1">
      <c r="A25" s="77">
        <v>13</v>
      </c>
      <c r="B25" s="206" t="str">
        <f>'ЖН-ОН-1'!B20</f>
        <v>Сайфуллаева Шахзода Шухрат қизи</v>
      </c>
      <c r="C25" s="206"/>
      <c r="D25" s="78" t="str">
        <f>'ЖН-ОН-1'!C20</f>
        <v>G-16-321</v>
      </c>
      <c r="E25" s="77">
        <f>'ЖН-ОН-1'!H20+'ЖН-ОН-1'!I20</f>
        <v>15</v>
      </c>
      <c r="F25" s="77">
        <f>'ЖН-ОН-1'!J20+'ЖН-ОН-1'!K20</f>
        <v>8</v>
      </c>
      <c r="G25" s="77">
        <f>+'ЖН-ОН-1'!H20+'ЖН-ОН-1'!I20+'ЖН-ОН-1'!J20+'ЖН-ОН-1'!K20</f>
        <v>23</v>
      </c>
      <c r="H25" s="77">
        <f>'ЖН-ОН-2'!H22+'ЖН-ОН-2'!I22</f>
        <v>0</v>
      </c>
      <c r="I25" s="77">
        <f>'ЖН-ОН-2'!J22+'ЖН-ОН-2'!K22</f>
        <v>0</v>
      </c>
      <c r="J25" s="77">
        <f>+'ЖН-ОН-2'!H20+'ЖН-ОН-2'!I20+'ЖН-ОН-2'!J20+'ЖН-ОН-2'!K20</f>
        <v>0</v>
      </c>
      <c r="K25" s="77">
        <f t="shared" si="1"/>
        <v>23</v>
      </c>
      <c r="L25" s="80" t="str">
        <f t="shared" si="0"/>
        <v>-</v>
      </c>
      <c r="M25" s="80">
        <f t="shared" si="2"/>
        <v>23</v>
      </c>
      <c r="N25" s="80" t="str">
        <f t="shared" si="3"/>
        <v>-</v>
      </c>
      <c r="O25" s="80"/>
    </row>
    <row r="26" spans="1:15" s="2" customFormat="1" ht="27.75" customHeight="1" thickBot="1">
      <c r="A26" s="77">
        <v>14</v>
      </c>
      <c r="B26" s="206" t="str">
        <f>'ЖН-ОН-1'!B21</f>
        <v>Турдалиев Шерзоджон Шавкатжон ўғли</v>
      </c>
      <c r="C26" s="206"/>
      <c r="D26" s="78" t="str">
        <f>'ЖН-ОН-1'!C21</f>
        <v>С-16-162</v>
      </c>
      <c r="E26" s="77">
        <f>'ЖН-ОН-1'!H21+'ЖН-ОН-1'!I21</f>
        <v>11</v>
      </c>
      <c r="F26" s="77">
        <f>'ЖН-ОН-1'!J21+'ЖН-ОН-1'!K21</f>
        <v>1</v>
      </c>
      <c r="G26" s="77">
        <f>+'ЖН-ОН-1'!H21+'ЖН-ОН-1'!I21+'ЖН-ОН-1'!J21+'ЖН-ОН-1'!K21</f>
        <v>12</v>
      </c>
      <c r="H26" s="77">
        <f>'ЖН-ОН-2'!H23+'ЖН-ОН-2'!I23</f>
        <v>0</v>
      </c>
      <c r="I26" s="77">
        <f>'ЖН-ОН-2'!J23+'ЖН-ОН-2'!K23</f>
        <v>0</v>
      </c>
      <c r="J26" s="77">
        <f>+'ЖН-ОН-2'!H21+'ЖН-ОН-2'!I21+'ЖН-ОН-2'!J21+'ЖН-ОН-2'!K21</f>
        <v>0</v>
      </c>
      <c r="K26" s="77">
        <f t="shared" si="1"/>
        <v>12</v>
      </c>
      <c r="L26" s="80" t="str">
        <f t="shared" si="0"/>
        <v>-</v>
      </c>
      <c r="M26" s="80">
        <f t="shared" si="2"/>
        <v>12</v>
      </c>
      <c r="N26" s="80" t="str">
        <f t="shared" si="3"/>
        <v>-</v>
      </c>
      <c r="O26" s="80"/>
    </row>
    <row r="27" spans="1:15" s="2" customFormat="1" ht="27.75" customHeight="1" thickBot="1">
      <c r="A27" s="77">
        <v>15</v>
      </c>
      <c r="B27" s="206" t="str">
        <f>'ЖН-ОН-1'!B22</f>
        <v>Халфина Руфина Рустам қизи</v>
      </c>
      <c r="C27" s="206"/>
      <c r="D27" s="78" t="str">
        <f>'ЖН-ОН-1'!C22</f>
        <v>С16-436</v>
      </c>
      <c r="E27" s="77">
        <f>'ЖН-ОН-1'!H22+'ЖН-ОН-1'!I22</f>
        <v>13</v>
      </c>
      <c r="F27" s="77">
        <f>'ЖН-ОН-1'!J22+'ЖН-ОН-1'!K22</f>
        <v>2</v>
      </c>
      <c r="G27" s="77">
        <f>+'ЖН-ОН-1'!H22+'ЖН-ОН-1'!I22+'ЖН-ОН-1'!J22+'ЖН-ОН-1'!K22</f>
        <v>15</v>
      </c>
      <c r="H27" s="77" t="e">
        <f>'ЖН-ОН-2'!#REF!+'ЖН-ОН-2'!#REF!</f>
        <v>#REF!</v>
      </c>
      <c r="I27" s="77" t="e">
        <f>'ЖН-ОН-2'!#REF!+'ЖН-ОН-2'!#REF!</f>
        <v>#REF!</v>
      </c>
      <c r="J27" s="77">
        <f>+'ЖН-ОН-2'!H22+'ЖН-ОН-2'!I22+'ЖН-ОН-2'!J22+'ЖН-ОН-2'!K22</f>
        <v>0</v>
      </c>
      <c r="K27" s="77">
        <f t="shared" si="1"/>
        <v>15</v>
      </c>
      <c r="L27" s="80" t="str">
        <f t="shared" si="0"/>
        <v>-</v>
      </c>
      <c r="M27" s="80">
        <f t="shared" si="2"/>
        <v>15</v>
      </c>
      <c r="N27" s="80" t="str">
        <f t="shared" si="3"/>
        <v>-</v>
      </c>
      <c r="O27" s="80"/>
    </row>
    <row r="28" spans="1:15" s="2" customFormat="1" ht="27.75" customHeight="1" thickBot="1">
      <c r="A28" s="77">
        <v>16</v>
      </c>
      <c r="B28" s="206" t="str">
        <f>'ЖН-ОН-1'!B23</f>
        <v>Цой Виктор Вадимович</v>
      </c>
      <c r="C28" s="206"/>
      <c r="D28" s="78" t="str">
        <f>'ЖН-ОН-1'!C23</f>
        <v>С-16-199</v>
      </c>
      <c r="E28" s="77">
        <f>'ЖН-ОН-1'!H23+'ЖН-ОН-1'!I23</f>
        <v>16</v>
      </c>
      <c r="F28" s="77">
        <f>'ЖН-ОН-1'!J23+'ЖН-ОН-1'!K23</f>
        <v>5</v>
      </c>
      <c r="G28" s="77">
        <f>+'ЖН-ОН-1'!H23+'ЖН-ОН-1'!I23+'ЖН-ОН-1'!J23+'ЖН-ОН-1'!K23</f>
        <v>21</v>
      </c>
      <c r="H28" s="77" t="e">
        <f>'ЖН-ОН-2'!#REF!+'ЖН-ОН-2'!#REF!</f>
        <v>#REF!</v>
      </c>
      <c r="I28" s="77" t="e">
        <f>'ЖН-ОН-2'!#REF!+'ЖН-ОН-2'!#REF!</f>
        <v>#REF!</v>
      </c>
      <c r="J28" s="77">
        <f>+'ЖН-ОН-2'!H23+'ЖН-ОН-2'!I23+'ЖН-ОН-2'!J23+'ЖН-ОН-2'!K23</f>
        <v>0</v>
      </c>
      <c r="K28" s="77">
        <f t="shared" si="1"/>
        <v>21</v>
      </c>
      <c r="L28" s="80" t="str">
        <f t="shared" si="0"/>
        <v>-</v>
      </c>
      <c r="M28" s="80">
        <f t="shared" si="2"/>
        <v>21</v>
      </c>
      <c r="N28" s="80" t="str">
        <f t="shared" si="3"/>
        <v>-</v>
      </c>
      <c r="O28" s="80"/>
    </row>
    <row r="29" spans="1:15" s="2" customFormat="1" ht="27.75" customHeight="1" thickBot="1">
      <c r="A29" s="208" t="s">
        <v>14</v>
      </c>
      <c r="B29" s="209"/>
      <c r="C29" s="210"/>
      <c r="D29" s="81"/>
      <c r="E29" s="82"/>
      <c r="F29" s="83"/>
      <c r="G29" s="83"/>
      <c r="H29" s="83"/>
      <c r="I29" s="82"/>
      <c r="J29" s="82"/>
      <c r="K29" s="84"/>
      <c r="L29" s="84"/>
      <c r="M29" s="82"/>
      <c r="N29" s="82"/>
      <c r="O29" s="95"/>
    </row>
    <row r="30" spans="1:15" s="2" customFormat="1" ht="27.75" customHeight="1">
      <c r="A30" s="211"/>
      <c r="B30" s="211"/>
      <c r="C30" s="21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t="27.75" customHeight="1">
      <c r="A31" s="17"/>
      <c r="B31" s="17"/>
      <c r="C31" s="41" t="s">
        <v>15</v>
      </c>
      <c r="D31" s="34">
        <f>M!G20</f>
        <v>16</v>
      </c>
      <c r="E31" s="46"/>
      <c r="F31" s="46"/>
      <c r="G31" s="20" t="s">
        <v>75</v>
      </c>
      <c r="H31" s="20"/>
      <c r="I31" s="20"/>
      <c r="J31" s="20"/>
      <c r="K31" s="12"/>
      <c r="L31" s="12"/>
      <c r="M31" s="12"/>
      <c r="N31" s="21"/>
      <c r="O31" s="12"/>
    </row>
    <row r="32" spans="1:15" s="2" customFormat="1" ht="27.75" customHeight="1">
      <c r="A32" s="17"/>
      <c r="B32" s="17"/>
      <c r="C32" s="18"/>
      <c r="D32" s="47"/>
      <c r="E32" s="20"/>
      <c r="F32" s="20"/>
      <c r="G32" s="20"/>
      <c r="H32" s="20"/>
      <c r="I32" s="12"/>
      <c r="J32" s="12"/>
      <c r="K32" s="20"/>
      <c r="L32" s="20"/>
      <c r="M32" s="12"/>
      <c r="N32" s="21"/>
      <c r="O32" s="12"/>
    </row>
    <row r="33" spans="1:15" ht="49.5" customHeight="1">
      <c r="A33" s="12"/>
      <c r="B33" s="12"/>
      <c r="C33" s="21"/>
      <c r="D33" s="191" t="s">
        <v>16</v>
      </c>
      <c r="E33" s="191"/>
      <c r="F33" s="191"/>
      <c r="G33" s="191"/>
      <c r="H33" s="20"/>
      <c r="I33" s="19"/>
      <c r="J33" s="19"/>
      <c r="K33" s="192" t="s">
        <v>17</v>
      </c>
      <c r="L33" s="192"/>
      <c r="M33" s="19"/>
      <c r="N33" s="19"/>
      <c r="O33" s="12"/>
    </row>
    <row r="34" spans="1:15" ht="19.5" customHeight="1">
      <c r="A34" s="193"/>
      <c r="B34" s="193"/>
      <c r="C34" s="19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8.75">
      <c r="A35" s="21" t="s">
        <v>73</v>
      </c>
      <c r="B35" s="21"/>
      <c r="C35" s="21"/>
      <c r="D35" s="186" t="str">
        <f>M!F20</f>
        <v>О.Кучаров</v>
      </c>
      <c r="E35" s="186"/>
      <c r="F35" s="186"/>
      <c r="G35" s="186"/>
      <c r="H35" s="46"/>
      <c r="I35" s="46"/>
      <c r="J35" s="46"/>
      <c r="K35" s="20" t="s">
        <v>18</v>
      </c>
      <c r="L35" s="20"/>
      <c r="M35" s="19"/>
      <c r="N35" s="50"/>
      <c r="O35" s="50" t="str">
        <f>M!G9</f>
        <v>Ф.Эрназаров</v>
      </c>
    </row>
    <row r="36" spans="1:15" ht="18.75">
      <c r="A36" s="189" t="s">
        <v>19</v>
      </c>
      <c r="B36" s="189"/>
      <c r="C36" s="22" t="s">
        <v>1</v>
      </c>
      <c r="D36" s="188" t="s">
        <v>20</v>
      </c>
      <c r="E36" s="188"/>
      <c r="F36" s="188"/>
      <c r="G36" s="188"/>
      <c r="H36" s="46"/>
      <c r="I36" s="23"/>
      <c r="J36" s="23"/>
      <c r="K36" s="12"/>
      <c r="L36" s="12"/>
      <c r="M36" s="188" t="s">
        <v>21</v>
      </c>
      <c r="N36" s="188"/>
      <c r="O36" s="96" t="s">
        <v>20</v>
      </c>
    </row>
    <row r="37" ht="21" customHeight="1"/>
  </sheetData>
  <sheetProtection/>
  <mergeCells count="44">
    <mergeCell ref="A34:C34"/>
    <mergeCell ref="A36:B36"/>
    <mergeCell ref="M36:N36"/>
    <mergeCell ref="D35:G35"/>
    <mergeCell ref="D36:G36"/>
    <mergeCell ref="A30:C30"/>
    <mergeCell ref="B28:C28"/>
    <mergeCell ref="D33:G33"/>
    <mergeCell ref="K33:L33"/>
    <mergeCell ref="A29:C29"/>
    <mergeCell ref="B25:C25"/>
    <mergeCell ref="B26:C26"/>
    <mergeCell ref="B27:C27"/>
    <mergeCell ref="B23:C23"/>
    <mergeCell ref="B24:C24"/>
    <mergeCell ref="A2:O2"/>
    <mergeCell ref="A3:O3"/>
    <mergeCell ref="A6:O6"/>
    <mergeCell ref="B21:C21"/>
    <mergeCell ref="B22:C22"/>
    <mergeCell ref="B19:C19"/>
    <mergeCell ref="B20:C20"/>
    <mergeCell ref="B17:C17"/>
    <mergeCell ref="B18:C18"/>
    <mergeCell ref="B15:C15"/>
    <mergeCell ref="B16:C16"/>
    <mergeCell ref="B13:C13"/>
    <mergeCell ref="B14:C14"/>
    <mergeCell ref="N11:N12"/>
    <mergeCell ref="O11:O12"/>
    <mergeCell ref="M9:O9"/>
    <mergeCell ref="H9:K9"/>
    <mergeCell ref="A11:A12"/>
    <mergeCell ref="B11:C12"/>
    <mergeCell ref="D11:D12"/>
    <mergeCell ref="E11:K11"/>
    <mergeCell ref="L11:L12"/>
    <mergeCell ref="M11:M12"/>
    <mergeCell ref="H7:I7"/>
    <mergeCell ref="A8:B8"/>
    <mergeCell ref="C9:F9"/>
    <mergeCell ref="A4:I4"/>
    <mergeCell ref="A5:H5"/>
    <mergeCell ref="E7:F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view="pageLayout" zoomScaleSheetLayoutView="100" workbookViewId="0" topLeftCell="A20">
      <selection activeCell="J13" sqref="J13:J28"/>
    </sheetView>
  </sheetViews>
  <sheetFormatPr defaultColWidth="9.140625" defaultRowHeight="12.75"/>
  <cols>
    <col min="1" max="2" width="4.57421875" style="1" customWidth="1"/>
    <col min="3" max="3" width="40.28125" style="1" customWidth="1"/>
    <col min="4" max="4" width="14.421875" style="1" customWidth="1"/>
    <col min="5" max="6" width="4.7109375" style="1" hidden="1" customWidth="1"/>
    <col min="7" max="7" width="8.57421875" style="1" customWidth="1"/>
    <col min="8" max="8" width="4.7109375" style="1" hidden="1" customWidth="1"/>
    <col min="9" max="9" width="4.28125" style="1" hidden="1" customWidth="1"/>
    <col min="10" max="10" width="9.421875" style="1" customWidth="1"/>
    <col min="11" max="11" width="11.57421875" style="1" customWidth="1"/>
    <col min="12" max="12" width="9.57421875" style="1" customWidth="1"/>
    <col min="13" max="13" width="12.57421875" style="1" customWidth="1"/>
    <col min="14" max="14" width="9.7109375" style="1" customWidth="1"/>
    <col min="15" max="15" width="15.8515625" style="1" customWidth="1"/>
  </cols>
  <sheetData>
    <row r="1" spans="1:15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94" t="str">
        <f>M!C6</f>
        <v>12-шакл</v>
      </c>
    </row>
    <row r="2" spans="1:15" ht="15.75" customHeight="1">
      <c r="A2" s="194" t="s">
        <v>126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ht="15.75" customHeight="1">
      <c r="A3" s="194" t="s">
        <v>127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5.75" customHeight="1">
      <c r="A4" s="195" t="s">
        <v>37</v>
      </c>
      <c r="B4" s="195"/>
      <c r="C4" s="195"/>
      <c r="D4" s="195"/>
      <c r="E4" s="195"/>
      <c r="F4" s="195"/>
      <c r="G4" s="195"/>
      <c r="H4" s="195"/>
      <c r="I4" s="195"/>
      <c r="J4" s="13" t="s">
        <v>22</v>
      </c>
      <c r="K4" s="26">
        <f>M!C1</f>
        <v>0</v>
      </c>
      <c r="L4" s="26"/>
      <c r="M4" s="14"/>
      <c r="N4" s="14"/>
      <c r="O4" s="14"/>
    </row>
    <row r="5" spans="1:15" ht="15.75" customHeight="1">
      <c r="A5" s="195" t="str">
        <f>M!C20</f>
        <v>2017-2018 ўқув йили  </v>
      </c>
      <c r="B5" s="195"/>
      <c r="C5" s="195"/>
      <c r="D5" s="195"/>
      <c r="E5" s="195"/>
      <c r="F5" s="195"/>
      <c r="G5" s="195"/>
      <c r="H5" s="195"/>
      <c r="I5" s="44"/>
      <c r="J5" s="44" t="str">
        <f>M!C2</f>
        <v>Баҳорги</v>
      </c>
      <c r="K5" s="43" t="s">
        <v>24</v>
      </c>
      <c r="N5" s="43"/>
      <c r="O5" s="43"/>
    </row>
    <row r="6" spans="1:15" ht="15.75" customHeight="1">
      <c r="A6" s="194" t="str">
        <f>M!B20</f>
        <v>Сув хўжалигини ташкил этиш ва бошқариш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</row>
    <row r="7" spans="1:15" ht="15.75" customHeight="1">
      <c r="A7" s="13"/>
      <c r="B7" s="13"/>
      <c r="C7" s="49">
        <f>M!C3</f>
        <v>2</v>
      </c>
      <c r="D7" s="48" t="s">
        <v>6</v>
      </c>
      <c r="E7" s="196"/>
      <c r="F7" s="196"/>
      <c r="G7" s="25">
        <f>M!C4</f>
        <v>209</v>
      </c>
      <c r="H7" s="196"/>
      <c r="I7" s="196"/>
      <c r="J7" s="48" t="s">
        <v>23</v>
      </c>
      <c r="K7" s="25">
        <f>M!C5</f>
        <v>4</v>
      </c>
      <c r="L7" s="15" t="s">
        <v>7</v>
      </c>
      <c r="M7" s="15"/>
      <c r="N7" s="15"/>
      <c r="O7" s="15"/>
    </row>
    <row r="8" spans="1:15" ht="15.75" customHeight="1">
      <c r="A8" s="197" t="s">
        <v>38</v>
      </c>
      <c r="B8" s="197"/>
      <c r="C8" s="45" t="str">
        <f>'ЖН-ОН-1'!L4</f>
        <v>Гидрогеологик иншоотлар</v>
      </c>
      <c r="D8" s="40" t="s">
        <v>48</v>
      </c>
      <c r="E8" s="40"/>
      <c r="F8" s="40"/>
      <c r="G8" s="55" t="str">
        <f>'ЖН-ОН-1'!L5</f>
        <v>Юсупов Г.У</v>
      </c>
      <c r="H8" s="55"/>
      <c r="I8" s="57"/>
      <c r="J8" s="57"/>
      <c r="K8" s="54"/>
      <c r="L8" s="33" t="s">
        <v>47</v>
      </c>
      <c r="M8" s="33"/>
      <c r="N8" s="53"/>
      <c r="O8" s="56"/>
    </row>
    <row r="9" spans="1:15" ht="18.75" customHeight="1">
      <c r="A9" s="16" t="s">
        <v>25</v>
      </c>
      <c r="B9" s="16"/>
      <c r="C9" s="202" t="s">
        <v>26</v>
      </c>
      <c r="D9" s="202"/>
      <c r="E9" s="202"/>
      <c r="F9" s="202"/>
      <c r="G9" s="27">
        <f>M!C10</f>
        <v>66</v>
      </c>
      <c r="H9" s="204" t="s">
        <v>42</v>
      </c>
      <c r="I9" s="204"/>
      <c r="J9" s="204"/>
      <c r="K9" s="204"/>
      <c r="L9" s="27">
        <f>M!E10</f>
        <v>22</v>
      </c>
      <c r="M9" s="64" t="str">
        <f>M!F8</f>
        <v>июнь 2018 й.</v>
      </c>
      <c r="N9" s="35"/>
      <c r="O9" s="35"/>
    </row>
    <row r="10" spans="1:15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18.75" customHeight="1" thickBot="1">
      <c r="A11" s="198" t="s">
        <v>0</v>
      </c>
      <c r="B11" s="199" t="s">
        <v>39</v>
      </c>
      <c r="C11" s="199"/>
      <c r="D11" s="200" t="s">
        <v>8</v>
      </c>
      <c r="E11" s="199" t="s">
        <v>9</v>
      </c>
      <c r="F11" s="199"/>
      <c r="G11" s="199"/>
      <c r="H11" s="199"/>
      <c r="I11" s="199"/>
      <c r="J11" s="199"/>
      <c r="K11" s="199"/>
      <c r="L11" s="201" t="s">
        <v>10</v>
      </c>
      <c r="M11" s="201" t="s">
        <v>11</v>
      </c>
      <c r="N11" s="201" t="s">
        <v>12</v>
      </c>
      <c r="O11" s="199" t="s">
        <v>13</v>
      </c>
    </row>
    <row r="12" spans="1:15" ht="75" customHeight="1" thickBot="1">
      <c r="A12" s="198"/>
      <c r="B12" s="199"/>
      <c r="C12" s="199"/>
      <c r="D12" s="200"/>
      <c r="E12" s="76" t="s">
        <v>61</v>
      </c>
      <c r="F12" s="76" t="s">
        <v>69</v>
      </c>
      <c r="G12" s="76" t="s">
        <v>70</v>
      </c>
      <c r="H12" s="76" t="s">
        <v>71</v>
      </c>
      <c r="I12" s="76" t="s">
        <v>34</v>
      </c>
      <c r="J12" s="76" t="s">
        <v>55</v>
      </c>
      <c r="K12" s="76" t="s">
        <v>58</v>
      </c>
      <c r="L12" s="201"/>
      <c r="M12" s="201"/>
      <c r="N12" s="201"/>
      <c r="O12" s="199"/>
    </row>
    <row r="13" spans="1:15" s="2" customFormat="1" ht="27.75" customHeight="1" thickBot="1">
      <c r="A13" s="77">
        <v>1</v>
      </c>
      <c r="B13" s="206" t="str">
        <f>'ЖН-ОН-1'!B8</f>
        <v>Абдуллаева Мадина Ботир қизи</v>
      </c>
      <c r="C13" s="206"/>
      <c r="D13" s="78" t="str">
        <f>'ЖН-ОН-1'!C8</f>
        <v>С-16-322</v>
      </c>
      <c r="E13" s="77">
        <f>'ЖН-ОН-1'!L8+'ЖН-ОН-1'!M8</f>
        <v>14</v>
      </c>
      <c r="F13" s="77">
        <f>'ЖН-ОН-1'!N8+'ЖН-ОН-1'!O8</f>
        <v>15</v>
      </c>
      <c r="G13" s="77">
        <f>+'ЖН-ОН-1'!L8+'ЖН-ОН-1'!M8+'ЖН-ОН-1'!N8+'ЖН-ОН-1'!O8</f>
        <v>29</v>
      </c>
      <c r="H13" s="77">
        <f>'ЖН-ОН-2'!L10+'ЖН-ОН-2'!M10</f>
        <v>0</v>
      </c>
      <c r="I13" s="77">
        <f>'ЖН-ОН-2'!N10+'ЖН-ОН-2'!O10</f>
        <v>0</v>
      </c>
      <c r="J13" s="77">
        <f>+'ЖН-ОН-2'!L8+'ЖН-ОН-2'!M8+'ЖН-ОН-2'!N8+'ЖН-ОН-2'!O8</f>
        <v>0</v>
      </c>
      <c r="K13" s="77">
        <f>G13+J13</f>
        <v>29</v>
      </c>
      <c r="L13" s="80" t="str">
        <f>IF(OR(K13&lt;39),"-","")</f>
        <v>-</v>
      </c>
      <c r="M13" s="80">
        <f>IF(L13="-",K13,"")</f>
        <v>29</v>
      </c>
      <c r="N13" s="80" t="str">
        <f>IF(L13="-","-","")</f>
        <v>-</v>
      </c>
      <c r="O13" s="80"/>
    </row>
    <row r="14" spans="1:15" s="2" customFormat="1" ht="27.75" customHeight="1" thickBot="1">
      <c r="A14" s="77">
        <v>2</v>
      </c>
      <c r="B14" s="206" t="str">
        <f>'ЖН-ОН-1'!B9</f>
        <v>Абдураззақов Дониёр Ортиқалиевич</v>
      </c>
      <c r="C14" s="206"/>
      <c r="D14" s="78" t="str">
        <f>'ЖН-ОН-1'!C9</f>
        <v>G-16-388</v>
      </c>
      <c r="E14" s="77">
        <f>'ЖН-ОН-1'!L9+'ЖН-ОН-1'!M9</f>
        <v>15</v>
      </c>
      <c r="F14" s="77">
        <f>'ЖН-ОН-1'!N9+'ЖН-ОН-1'!O9</f>
        <v>11</v>
      </c>
      <c r="G14" s="77">
        <f>+'ЖН-ОН-1'!L9+'ЖН-ОН-1'!M9+'ЖН-ОН-1'!N9+'ЖН-ОН-1'!O9</f>
        <v>26</v>
      </c>
      <c r="H14" s="77">
        <f>'ЖН-ОН-2'!L11+'ЖН-ОН-2'!M11</f>
        <v>0</v>
      </c>
      <c r="I14" s="77">
        <f>'ЖН-ОН-2'!N11+'ЖН-ОН-2'!O11</f>
        <v>0</v>
      </c>
      <c r="J14" s="77">
        <f>+'ЖН-ОН-2'!L9+'ЖН-ОН-2'!M9+'ЖН-ОН-2'!N9+'ЖН-ОН-2'!O9</f>
        <v>0</v>
      </c>
      <c r="K14" s="77">
        <f aca="true" t="shared" si="0" ref="K14:K28">G14+J14</f>
        <v>26</v>
      </c>
      <c r="L14" s="80" t="str">
        <f aca="true" t="shared" si="1" ref="L14:L28">IF(OR(K14&lt;39),"-","")</f>
        <v>-</v>
      </c>
      <c r="M14" s="80">
        <f aca="true" t="shared" si="2" ref="M14:M28">IF(L14="-",K14,"")</f>
        <v>26</v>
      </c>
      <c r="N14" s="80" t="str">
        <f aca="true" t="shared" si="3" ref="N14:N28">IF(L14="-","-","")</f>
        <v>-</v>
      </c>
      <c r="O14" s="80"/>
    </row>
    <row r="15" spans="1:15" s="2" customFormat="1" ht="27.75" customHeight="1" thickBot="1">
      <c r="A15" s="77">
        <v>3</v>
      </c>
      <c r="B15" s="206" t="str">
        <f>'ЖН-ОН-1'!B10</f>
        <v>Алматова Умида Зоир қизи</v>
      </c>
      <c r="C15" s="206"/>
      <c r="D15" s="78" t="str">
        <f>'ЖН-ОН-1'!C10</f>
        <v>С-16-387</v>
      </c>
      <c r="E15" s="77">
        <f>'ЖН-ОН-1'!L10+'ЖН-ОН-1'!M10</f>
        <v>14</v>
      </c>
      <c r="F15" s="77">
        <f>'ЖН-ОН-1'!N10+'ЖН-ОН-1'!O10</f>
        <v>16</v>
      </c>
      <c r="G15" s="77">
        <f>+'ЖН-ОН-1'!L10+'ЖН-ОН-1'!M10+'ЖН-ОН-1'!N10+'ЖН-ОН-1'!O10</f>
        <v>30</v>
      </c>
      <c r="H15" s="77">
        <f>'ЖН-ОН-2'!L12+'ЖН-ОН-2'!M12</f>
        <v>0</v>
      </c>
      <c r="I15" s="77">
        <f>'ЖН-ОН-2'!N12+'ЖН-ОН-2'!O12</f>
        <v>0</v>
      </c>
      <c r="J15" s="77">
        <f>+'ЖН-ОН-2'!L10+'ЖН-ОН-2'!M10+'ЖН-ОН-2'!N10+'ЖН-ОН-2'!O10</f>
        <v>0</v>
      </c>
      <c r="K15" s="77">
        <f t="shared" si="0"/>
        <v>30</v>
      </c>
      <c r="L15" s="80" t="str">
        <f t="shared" si="1"/>
        <v>-</v>
      </c>
      <c r="M15" s="80">
        <f t="shared" si="2"/>
        <v>30</v>
      </c>
      <c r="N15" s="80" t="str">
        <f t="shared" si="3"/>
        <v>-</v>
      </c>
      <c r="O15" s="80"/>
    </row>
    <row r="16" spans="1:15" s="2" customFormat="1" ht="27.75" customHeight="1" thickBot="1">
      <c r="A16" s="77">
        <v>4</v>
      </c>
      <c r="B16" s="206" t="str">
        <f>'ЖН-ОН-1'!B11</f>
        <v>Ахмеджанов Сарвар Шоалиевич</v>
      </c>
      <c r="C16" s="206"/>
      <c r="D16" s="78" t="str">
        <f>'ЖН-ОН-1'!C11</f>
        <v>С-16-201</v>
      </c>
      <c r="E16" s="77">
        <f>'ЖН-ОН-1'!L11+'ЖН-ОН-1'!M11</f>
        <v>17</v>
      </c>
      <c r="F16" s="77">
        <f>'ЖН-ОН-1'!N11+'ЖН-ОН-1'!O11</f>
        <v>17</v>
      </c>
      <c r="G16" s="77">
        <f>+'ЖН-ОН-1'!L11+'ЖН-ОН-1'!M11+'ЖН-ОН-1'!N11+'ЖН-ОН-1'!O11</f>
        <v>34</v>
      </c>
      <c r="H16" s="77">
        <f>'ЖН-ОН-2'!L13+'ЖН-ОН-2'!M13</f>
        <v>0</v>
      </c>
      <c r="I16" s="77">
        <f>'ЖН-ОН-2'!N13+'ЖН-ОН-2'!O13</f>
        <v>0</v>
      </c>
      <c r="J16" s="77">
        <f>+'ЖН-ОН-2'!L11+'ЖН-ОН-2'!M11+'ЖН-ОН-2'!N11+'ЖН-ОН-2'!O11</f>
        <v>0</v>
      </c>
      <c r="K16" s="77">
        <f t="shared" si="0"/>
        <v>34</v>
      </c>
      <c r="L16" s="80" t="str">
        <f t="shared" si="1"/>
        <v>-</v>
      </c>
      <c r="M16" s="80">
        <f t="shared" si="2"/>
        <v>34</v>
      </c>
      <c r="N16" s="80" t="str">
        <f t="shared" si="3"/>
        <v>-</v>
      </c>
      <c r="O16" s="80"/>
    </row>
    <row r="17" spans="1:15" s="2" customFormat="1" ht="27.75" customHeight="1" thickBot="1">
      <c r="A17" s="77">
        <v>5</v>
      </c>
      <c r="B17" s="206" t="str">
        <f>'ЖН-ОН-1'!B12</f>
        <v>Бараев Марат Асхатович</v>
      </c>
      <c r="C17" s="206"/>
      <c r="D17" s="78" t="str">
        <f>'ЖН-ОН-1'!C12</f>
        <v>G-16-161</v>
      </c>
      <c r="E17" s="77">
        <f>'ЖН-ОН-1'!L12+'ЖН-ОН-1'!M12</f>
        <v>15</v>
      </c>
      <c r="F17" s="77">
        <f>'ЖН-ОН-1'!N12+'ЖН-ОН-1'!O12</f>
        <v>15</v>
      </c>
      <c r="G17" s="77">
        <f>+'ЖН-ОН-1'!L12+'ЖН-ОН-1'!M12+'ЖН-ОН-1'!N12+'ЖН-ОН-1'!O12</f>
        <v>30</v>
      </c>
      <c r="H17" s="77">
        <f>'ЖН-ОН-2'!L14+'ЖН-ОН-2'!M14</f>
        <v>0</v>
      </c>
      <c r="I17" s="77">
        <f>'ЖН-ОН-2'!N14+'ЖН-ОН-2'!O14</f>
        <v>0</v>
      </c>
      <c r="J17" s="77">
        <f>+'ЖН-ОН-2'!L12+'ЖН-ОН-2'!M12+'ЖН-ОН-2'!N12+'ЖН-ОН-2'!O12</f>
        <v>0</v>
      </c>
      <c r="K17" s="77">
        <f t="shared" si="0"/>
        <v>30</v>
      </c>
      <c r="L17" s="80" t="str">
        <f t="shared" si="1"/>
        <v>-</v>
      </c>
      <c r="M17" s="80">
        <f t="shared" si="2"/>
        <v>30</v>
      </c>
      <c r="N17" s="80" t="str">
        <f t="shared" si="3"/>
        <v>-</v>
      </c>
      <c r="O17" s="80"/>
    </row>
    <row r="18" spans="1:15" s="2" customFormat="1" ht="27.75" customHeight="1" thickBot="1">
      <c r="A18" s="77">
        <v>6</v>
      </c>
      <c r="B18" s="206" t="str">
        <f>'ЖН-ОН-1'!B13</f>
        <v>Джалгасбаева Айман Нургази қизи</v>
      </c>
      <c r="C18" s="206"/>
      <c r="D18" s="78" t="str">
        <f>'ЖН-ОН-1'!C13</f>
        <v>С-16-449</v>
      </c>
      <c r="E18" s="77">
        <f>'ЖН-ОН-1'!L13+'ЖН-ОН-1'!M13</f>
        <v>15</v>
      </c>
      <c r="F18" s="77">
        <f>'ЖН-ОН-1'!N13+'ЖН-ОН-1'!O13</f>
        <v>16</v>
      </c>
      <c r="G18" s="77">
        <f>+'ЖН-ОН-1'!L13+'ЖН-ОН-1'!M13+'ЖН-ОН-1'!N13+'ЖН-ОН-1'!O13</f>
        <v>31</v>
      </c>
      <c r="H18" s="77">
        <f>'ЖН-ОН-2'!L15+'ЖН-ОН-2'!M15</f>
        <v>0</v>
      </c>
      <c r="I18" s="77">
        <f>'ЖН-ОН-2'!N15+'ЖН-ОН-2'!O15</f>
        <v>0</v>
      </c>
      <c r="J18" s="77">
        <f>+'ЖН-ОН-2'!L13+'ЖН-ОН-2'!M13+'ЖН-ОН-2'!N13+'ЖН-ОН-2'!O13</f>
        <v>0</v>
      </c>
      <c r="K18" s="77">
        <f t="shared" si="0"/>
        <v>31</v>
      </c>
      <c r="L18" s="80" t="str">
        <f t="shared" si="1"/>
        <v>-</v>
      </c>
      <c r="M18" s="80">
        <f t="shared" si="2"/>
        <v>31</v>
      </c>
      <c r="N18" s="80" t="str">
        <f t="shared" si="3"/>
        <v>-</v>
      </c>
      <c r="O18" s="80"/>
    </row>
    <row r="19" spans="1:15" s="2" customFormat="1" ht="27.75" customHeight="1" thickBot="1">
      <c r="A19" s="77">
        <v>7</v>
      </c>
      <c r="B19" s="206" t="str">
        <f>'ЖН-ОН-1'!B14</f>
        <v>Джурабаев Улуғбек Бахромжон ўғли</v>
      </c>
      <c r="C19" s="206"/>
      <c r="D19" s="78" t="str">
        <f>'ЖН-ОН-1'!C14</f>
        <v>С-16-320</v>
      </c>
      <c r="E19" s="77">
        <f>'ЖН-ОН-1'!L14+'ЖН-ОН-1'!M14</f>
        <v>16</v>
      </c>
      <c r="F19" s="77">
        <f>'ЖН-ОН-1'!N14+'ЖН-ОН-1'!O14</f>
        <v>17</v>
      </c>
      <c r="G19" s="77">
        <f>+'ЖН-ОН-1'!L14+'ЖН-ОН-1'!M14+'ЖН-ОН-1'!N14+'ЖН-ОН-1'!O14</f>
        <v>33</v>
      </c>
      <c r="H19" s="77">
        <f>'ЖН-ОН-2'!L16+'ЖН-ОН-2'!M16</f>
        <v>0</v>
      </c>
      <c r="I19" s="77">
        <f>'ЖН-ОН-2'!N16+'ЖН-ОН-2'!O16</f>
        <v>0</v>
      </c>
      <c r="J19" s="77">
        <f>+'ЖН-ОН-2'!L14+'ЖН-ОН-2'!M14+'ЖН-ОН-2'!N14+'ЖН-ОН-2'!O14</f>
        <v>0</v>
      </c>
      <c r="K19" s="77">
        <f t="shared" si="0"/>
        <v>33</v>
      </c>
      <c r="L19" s="80" t="str">
        <f t="shared" si="1"/>
        <v>-</v>
      </c>
      <c r="M19" s="80">
        <f t="shared" si="2"/>
        <v>33</v>
      </c>
      <c r="N19" s="80" t="str">
        <f t="shared" si="3"/>
        <v>-</v>
      </c>
      <c r="O19" s="80"/>
    </row>
    <row r="20" spans="1:15" s="2" customFormat="1" ht="27.75" customHeight="1" thickBot="1">
      <c r="A20" s="77">
        <v>8</v>
      </c>
      <c r="B20" s="206" t="str">
        <f>'ЖН-ОН-1'!B15</f>
        <v>Курбанов Искандер Маратович</v>
      </c>
      <c r="C20" s="206"/>
      <c r="D20" s="78" t="str">
        <f>'ЖН-ОН-1'!C15</f>
        <v>С-16-324</v>
      </c>
      <c r="E20" s="77">
        <f>'ЖН-ОН-1'!L15+'ЖН-ОН-1'!M15</f>
        <v>10</v>
      </c>
      <c r="F20" s="77">
        <f>'ЖН-ОН-1'!N15+'ЖН-ОН-1'!O15</f>
        <v>15</v>
      </c>
      <c r="G20" s="77">
        <f>+'ЖН-ОН-1'!L15+'ЖН-ОН-1'!M15+'ЖН-ОН-1'!N15+'ЖН-ОН-1'!O15</f>
        <v>25</v>
      </c>
      <c r="H20" s="77">
        <f>'ЖН-ОН-2'!L17+'ЖН-ОН-2'!M17</f>
        <v>0</v>
      </c>
      <c r="I20" s="77">
        <f>'ЖН-ОН-2'!N17+'ЖН-ОН-2'!O17</f>
        <v>0</v>
      </c>
      <c r="J20" s="77">
        <f>+'ЖН-ОН-2'!L15+'ЖН-ОН-2'!M15+'ЖН-ОН-2'!N15+'ЖН-ОН-2'!O15</f>
        <v>0</v>
      </c>
      <c r="K20" s="77">
        <f t="shared" si="0"/>
        <v>25</v>
      </c>
      <c r="L20" s="80" t="str">
        <f t="shared" si="1"/>
        <v>-</v>
      </c>
      <c r="M20" s="80">
        <f t="shared" si="2"/>
        <v>25</v>
      </c>
      <c r="N20" s="80" t="str">
        <f t="shared" si="3"/>
        <v>-</v>
      </c>
      <c r="O20" s="80"/>
    </row>
    <row r="21" spans="1:15" s="2" customFormat="1" ht="27.75" customHeight="1" thickBot="1">
      <c r="A21" s="77">
        <v>9</v>
      </c>
      <c r="B21" s="206" t="str">
        <f>'ЖН-ОН-1'!B16</f>
        <v>Мажидова Мафтуна Фарход қизи</v>
      </c>
      <c r="C21" s="206"/>
      <c r="D21" s="78" t="str">
        <f>'ЖН-ОН-1'!C16</f>
        <v>G-16-112</v>
      </c>
      <c r="E21" s="77">
        <f>'ЖН-ОН-1'!L16+'ЖН-ОН-1'!M16</f>
        <v>13</v>
      </c>
      <c r="F21" s="77">
        <f>'ЖН-ОН-1'!N16+'ЖН-ОН-1'!O16</f>
        <v>15</v>
      </c>
      <c r="G21" s="77">
        <f>+'ЖН-ОН-1'!L16+'ЖН-ОН-1'!M16+'ЖН-ОН-1'!N16+'ЖН-ОН-1'!O16</f>
        <v>28</v>
      </c>
      <c r="H21" s="77">
        <f>'ЖН-ОН-2'!L18+'ЖН-ОН-2'!M18</f>
        <v>0</v>
      </c>
      <c r="I21" s="77">
        <f>'ЖН-ОН-2'!N18+'ЖН-ОН-2'!O18</f>
        <v>0</v>
      </c>
      <c r="J21" s="77">
        <f>+'ЖН-ОН-2'!L16+'ЖН-ОН-2'!M16+'ЖН-ОН-2'!N16+'ЖН-ОН-2'!O16</f>
        <v>0</v>
      </c>
      <c r="K21" s="77">
        <f t="shared" si="0"/>
        <v>28</v>
      </c>
      <c r="L21" s="80" t="str">
        <f t="shared" si="1"/>
        <v>-</v>
      </c>
      <c r="M21" s="80">
        <f t="shared" si="2"/>
        <v>28</v>
      </c>
      <c r="N21" s="80" t="str">
        <f t="shared" si="3"/>
        <v>-</v>
      </c>
      <c r="O21" s="80"/>
    </row>
    <row r="22" spans="1:15" s="2" customFormat="1" ht="27.75" customHeight="1" thickBot="1">
      <c r="A22" s="77">
        <v>10</v>
      </c>
      <c r="B22" s="206" t="str">
        <f>'ЖН-ОН-1'!B17</f>
        <v>Ниязов Хусан Тахиржанович</v>
      </c>
      <c r="C22" s="206"/>
      <c r="D22" s="78" t="str">
        <f>'ЖН-ОН-1'!C17</f>
        <v>G-16-323</v>
      </c>
      <c r="E22" s="77">
        <f>'ЖН-ОН-1'!L17+'ЖН-ОН-1'!M17</f>
        <v>14</v>
      </c>
      <c r="F22" s="77">
        <f>'ЖН-ОН-1'!N17+'ЖН-ОН-1'!O17</f>
        <v>15</v>
      </c>
      <c r="G22" s="77">
        <f>+'ЖН-ОН-1'!L17+'ЖН-ОН-1'!M17+'ЖН-ОН-1'!N17+'ЖН-ОН-1'!O17</f>
        <v>29</v>
      </c>
      <c r="H22" s="77">
        <f>'ЖН-ОН-2'!L19+'ЖН-ОН-2'!M19</f>
        <v>0</v>
      </c>
      <c r="I22" s="77">
        <f>'ЖН-ОН-2'!N19+'ЖН-ОН-2'!O19</f>
        <v>0</v>
      </c>
      <c r="J22" s="77">
        <f>+'ЖН-ОН-2'!L17+'ЖН-ОН-2'!M17+'ЖН-ОН-2'!N17+'ЖН-ОН-2'!O17</f>
        <v>0</v>
      </c>
      <c r="K22" s="77">
        <f t="shared" si="0"/>
        <v>29</v>
      </c>
      <c r="L22" s="80" t="str">
        <f t="shared" si="1"/>
        <v>-</v>
      </c>
      <c r="M22" s="80">
        <f t="shared" si="2"/>
        <v>29</v>
      </c>
      <c r="N22" s="80" t="str">
        <f t="shared" si="3"/>
        <v>-</v>
      </c>
      <c r="O22" s="80"/>
    </row>
    <row r="23" spans="1:15" s="2" customFormat="1" ht="27.75" customHeight="1" thickBot="1">
      <c r="A23" s="77">
        <v>11</v>
      </c>
      <c r="B23" s="206" t="str">
        <f>'ЖН-ОН-1'!B18</f>
        <v>Мирагзамова Дилором Ахат қизи</v>
      </c>
      <c r="C23" s="206"/>
      <c r="D23" s="78" t="str">
        <f>'ЖН-ОН-1'!C18</f>
        <v>С-16-386</v>
      </c>
      <c r="E23" s="77">
        <f>'ЖН-ОН-1'!L18+'ЖН-ОН-1'!M18</f>
        <v>10</v>
      </c>
      <c r="F23" s="77">
        <f>'ЖН-ОН-1'!N18+'ЖН-ОН-1'!O18</f>
        <v>11</v>
      </c>
      <c r="G23" s="77">
        <f>+'ЖН-ОН-1'!L18+'ЖН-ОН-1'!M18+'ЖН-ОН-1'!N18+'ЖН-ОН-1'!O18</f>
        <v>21</v>
      </c>
      <c r="H23" s="77">
        <f>'ЖН-ОН-2'!L20+'ЖН-ОН-2'!M20</f>
        <v>0</v>
      </c>
      <c r="I23" s="77">
        <f>'ЖН-ОН-2'!N20+'ЖН-ОН-2'!O20</f>
        <v>0</v>
      </c>
      <c r="J23" s="77">
        <f>+'ЖН-ОН-2'!L18+'ЖН-ОН-2'!M18+'ЖН-ОН-2'!N18+'ЖН-ОН-2'!O18</f>
        <v>0</v>
      </c>
      <c r="K23" s="77">
        <f t="shared" si="0"/>
        <v>21</v>
      </c>
      <c r="L23" s="80" t="str">
        <f t="shared" si="1"/>
        <v>-</v>
      </c>
      <c r="M23" s="80">
        <f t="shared" si="2"/>
        <v>21</v>
      </c>
      <c r="N23" s="80" t="str">
        <f t="shared" si="3"/>
        <v>-</v>
      </c>
      <c r="O23" s="80"/>
    </row>
    <row r="24" spans="1:15" s="2" customFormat="1" ht="27.75" customHeight="1" thickBot="1">
      <c r="A24" s="77">
        <v>12</v>
      </c>
      <c r="B24" s="206" t="str">
        <f>'ЖН-ОН-1'!B19</f>
        <v>Омилхонов Шахзодхон Жамолхон ўғли</v>
      </c>
      <c r="C24" s="206"/>
      <c r="D24" s="78" t="str">
        <f>'ЖН-ОН-1'!C19</f>
        <v>С-16-200</v>
      </c>
      <c r="E24" s="77">
        <f>'ЖН-ОН-1'!L19+'ЖН-ОН-1'!M19</f>
        <v>14</v>
      </c>
      <c r="F24" s="77">
        <f>'ЖН-ОН-1'!N19+'ЖН-ОН-1'!O19</f>
        <v>16</v>
      </c>
      <c r="G24" s="77">
        <f>+'ЖН-ОН-1'!L19+'ЖН-ОН-1'!M19+'ЖН-ОН-1'!N19+'ЖН-ОН-1'!O19</f>
        <v>30</v>
      </c>
      <c r="H24" s="77">
        <f>'ЖН-ОН-2'!L21+'ЖН-ОН-2'!M21</f>
        <v>0</v>
      </c>
      <c r="I24" s="77">
        <f>'ЖН-ОН-2'!N21+'ЖН-ОН-2'!O21</f>
        <v>0</v>
      </c>
      <c r="J24" s="77">
        <f>+'ЖН-ОН-2'!L19+'ЖН-ОН-2'!M19+'ЖН-ОН-2'!N19+'ЖН-ОН-2'!O19</f>
        <v>0</v>
      </c>
      <c r="K24" s="77">
        <f t="shared" si="0"/>
        <v>30</v>
      </c>
      <c r="L24" s="80" t="str">
        <f t="shared" si="1"/>
        <v>-</v>
      </c>
      <c r="M24" s="80">
        <f t="shared" si="2"/>
        <v>30</v>
      </c>
      <c r="N24" s="80" t="str">
        <f t="shared" si="3"/>
        <v>-</v>
      </c>
      <c r="O24" s="80"/>
    </row>
    <row r="25" spans="1:15" s="2" customFormat="1" ht="27.75" customHeight="1" thickBot="1">
      <c r="A25" s="77">
        <v>13</v>
      </c>
      <c r="B25" s="206" t="str">
        <f>'ЖН-ОН-1'!B20</f>
        <v>Сайфуллаева Шахзода Шухрат қизи</v>
      </c>
      <c r="C25" s="206"/>
      <c r="D25" s="78" t="str">
        <f>'ЖН-ОН-1'!C20</f>
        <v>G-16-321</v>
      </c>
      <c r="E25" s="77">
        <f>'ЖН-ОН-1'!L20+'ЖН-ОН-1'!M20</f>
        <v>14</v>
      </c>
      <c r="F25" s="77">
        <f>'ЖН-ОН-1'!N20+'ЖН-ОН-1'!O20</f>
        <v>11</v>
      </c>
      <c r="G25" s="77">
        <f>+'ЖН-ОН-1'!L20+'ЖН-ОН-1'!M20+'ЖН-ОН-1'!N20+'ЖН-ОН-1'!O20</f>
        <v>25</v>
      </c>
      <c r="H25" s="77">
        <f>'ЖН-ОН-2'!L22+'ЖН-ОН-2'!M22</f>
        <v>0</v>
      </c>
      <c r="I25" s="77">
        <f>'ЖН-ОН-2'!N22+'ЖН-ОН-2'!O22</f>
        <v>0</v>
      </c>
      <c r="J25" s="77">
        <f>+'ЖН-ОН-2'!L20+'ЖН-ОН-2'!M20+'ЖН-ОН-2'!N20+'ЖН-ОН-2'!O20</f>
        <v>0</v>
      </c>
      <c r="K25" s="77">
        <f t="shared" si="0"/>
        <v>25</v>
      </c>
      <c r="L25" s="80" t="str">
        <f t="shared" si="1"/>
        <v>-</v>
      </c>
      <c r="M25" s="80">
        <f t="shared" si="2"/>
        <v>25</v>
      </c>
      <c r="N25" s="80" t="str">
        <f t="shared" si="3"/>
        <v>-</v>
      </c>
      <c r="O25" s="80"/>
    </row>
    <row r="26" spans="1:15" s="2" customFormat="1" ht="27.75" customHeight="1" thickBot="1">
      <c r="A26" s="77">
        <v>14</v>
      </c>
      <c r="B26" s="206" t="str">
        <f>'ЖН-ОН-1'!B21</f>
        <v>Турдалиев Шерзоджон Шавкатжон ўғли</v>
      </c>
      <c r="C26" s="206"/>
      <c r="D26" s="78" t="str">
        <f>'ЖН-ОН-1'!C21</f>
        <v>С-16-162</v>
      </c>
      <c r="E26" s="77">
        <f>'ЖН-ОН-1'!L21+'ЖН-ОН-1'!M21</f>
        <v>11</v>
      </c>
      <c r="F26" s="77">
        <f>'ЖН-ОН-1'!N21+'ЖН-ОН-1'!O21</f>
        <v>16</v>
      </c>
      <c r="G26" s="77">
        <f>+'ЖН-ОН-1'!L21+'ЖН-ОН-1'!M21+'ЖН-ОН-1'!N21+'ЖН-ОН-1'!O21</f>
        <v>27</v>
      </c>
      <c r="H26" s="77">
        <f>'ЖН-ОН-2'!L23+'ЖН-ОН-2'!M23</f>
        <v>0</v>
      </c>
      <c r="I26" s="77">
        <f>'ЖН-ОН-2'!N23+'ЖН-ОН-2'!O23</f>
        <v>0</v>
      </c>
      <c r="J26" s="77">
        <f>+'ЖН-ОН-2'!L21+'ЖН-ОН-2'!M21+'ЖН-ОН-2'!N21+'ЖН-ОН-2'!O21</f>
        <v>0</v>
      </c>
      <c r="K26" s="77">
        <f t="shared" si="0"/>
        <v>27</v>
      </c>
      <c r="L26" s="80" t="str">
        <f t="shared" si="1"/>
        <v>-</v>
      </c>
      <c r="M26" s="80">
        <f t="shared" si="2"/>
        <v>27</v>
      </c>
      <c r="N26" s="80" t="str">
        <f t="shared" si="3"/>
        <v>-</v>
      </c>
      <c r="O26" s="80"/>
    </row>
    <row r="27" spans="1:15" s="2" customFormat="1" ht="27.75" customHeight="1" thickBot="1">
      <c r="A27" s="77">
        <v>15</v>
      </c>
      <c r="B27" s="206" t="str">
        <f>'ЖН-ОН-1'!B22</f>
        <v>Халфина Руфина Рустам қизи</v>
      </c>
      <c r="C27" s="206"/>
      <c r="D27" s="78" t="str">
        <f>'ЖН-ОН-1'!C22</f>
        <v>С16-436</v>
      </c>
      <c r="E27" s="77">
        <f>'ЖН-ОН-1'!L22+'ЖН-ОН-1'!M22</f>
        <v>14</v>
      </c>
      <c r="F27" s="77">
        <f>'ЖН-ОН-1'!N22+'ЖН-ОН-1'!O22</f>
        <v>14</v>
      </c>
      <c r="G27" s="77">
        <f>+'ЖН-ОН-1'!L22+'ЖН-ОН-1'!M22+'ЖН-ОН-1'!N22+'ЖН-ОН-1'!O22</f>
        <v>28</v>
      </c>
      <c r="H27" s="77" t="e">
        <f>'ЖН-ОН-2'!#REF!+'ЖН-ОН-2'!#REF!</f>
        <v>#REF!</v>
      </c>
      <c r="I27" s="77" t="e">
        <f>'ЖН-ОН-2'!#REF!+'ЖН-ОН-2'!#REF!</f>
        <v>#REF!</v>
      </c>
      <c r="J27" s="77">
        <f>+'ЖН-ОН-2'!L22+'ЖН-ОН-2'!M22+'ЖН-ОН-2'!N22+'ЖН-ОН-2'!O22</f>
        <v>0</v>
      </c>
      <c r="K27" s="77">
        <f t="shared" si="0"/>
        <v>28</v>
      </c>
      <c r="L27" s="80" t="str">
        <f t="shared" si="1"/>
        <v>-</v>
      </c>
      <c r="M27" s="80">
        <f t="shared" si="2"/>
        <v>28</v>
      </c>
      <c r="N27" s="80" t="str">
        <f t="shared" si="3"/>
        <v>-</v>
      </c>
      <c r="O27" s="80"/>
    </row>
    <row r="28" spans="1:15" s="2" customFormat="1" ht="27.75" customHeight="1" thickBot="1">
      <c r="A28" s="77">
        <v>16</v>
      </c>
      <c r="B28" s="206" t="str">
        <f>'ЖН-ОН-1'!B23</f>
        <v>Цой Виктор Вадимович</v>
      </c>
      <c r="C28" s="206"/>
      <c r="D28" s="78" t="str">
        <f>'ЖН-ОН-1'!C23</f>
        <v>С-16-199</v>
      </c>
      <c r="E28" s="77">
        <f>'ЖН-ОН-1'!L23+'ЖН-ОН-1'!M23</f>
        <v>15</v>
      </c>
      <c r="F28" s="77">
        <f>'ЖН-ОН-1'!N23+'ЖН-ОН-1'!O23</f>
        <v>15</v>
      </c>
      <c r="G28" s="77">
        <f>+'ЖН-ОН-1'!L23+'ЖН-ОН-1'!M23+'ЖН-ОН-1'!N23+'ЖН-ОН-1'!O23</f>
        <v>30</v>
      </c>
      <c r="H28" s="77" t="e">
        <f>'ЖН-ОН-2'!#REF!+'ЖН-ОН-2'!#REF!</f>
        <v>#REF!</v>
      </c>
      <c r="I28" s="77" t="e">
        <f>'ЖН-ОН-2'!#REF!+'ЖН-ОН-2'!#REF!</f>
        <v>#REF!</v>
      </c>
      <c r="J28" s="77">
        <f>+'ЖН-ОН-2'!L23+'ЖН-ОН-2'!M23+'ЖН-ОН-2'!N23+'ЖН-ОН-2'!O23</f>
        <v>0</v>
      </c>
      <c r="K28" s="77">
        <f t="shared" si="0"/>
        <v>30</v>
      </c>
      <c r="L28" s="80" t="str">
        <f t="shared" si="1"/>
        <v>-</v>
      </c>
      <c r="M28" s="80">
        <f t="shared" si="2"/>
        <v>30</v>
      </c>
      <c r="N28" s="80" t="str">
        <f t="shared" si="3"/>
        <v>-</v>
      </c>
      <c r="O28" s="80"/>
    </row>
    <row r="29" spans="1:15" s="2" customFormat="1" ht="27.75" customHeight="1" thickBot="1">
      <c r="A29" s="212" t="s">
        <v>14</v>
      </c>
      <c r="B29" s="212"/>
      <c r="C29" s="212"/>
      <c r="D29" s="81"/>
      <c r="E29" s="82"/>
      <c r="F29" s="83"/>
      <c r="G29" s="83"/>
      <c r="H29" s="83"/>
      <c r="I29" s="82"/>
      <c r="J29" s="82"/>
      <c r="K29" s="84"/>
      <c r="L29" s="84"/>
      <c r="M29" s="82"/>
      <c r="N29" s="82"/>
      <c r="O29" s="95"/>
    </row>
    <row r="30" spans="1:15" s="2" customFormat="1" ht="27.75" customHeight="1">
      <c r="A30" s="190"/>
      <c r="B30" s="190"/>
      <c r="C30" s="19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t="27.75" customHeight="1">
      <c r="A31" s="17"/>
      <c r="B31" s="17"/>
      <c r="C31" s="18" t="s">
        <v>15</v>
      </c>
      <c r="D31" s="34">
        <f>M!G20</f>
        <v>16</v>
      </c>
      <c r="E31" s="46"/>
      <c r="F31" s="46"/>
      <c r="G31" s="20" t="s">
        <v>75</v>
      </c>
      <c r="H31" s="20"/>
      <c r="I31" s="20"/>
      <c r="J31" s="20"/>
      <c r="K31" s="12"/>
      <c r="L31" s="12"/>
      <c r="M31" s="12"/>
      <c r="N31" s="21"/>
      <c r="O31" s="12"/>
    </row>
    <row r="32" spans="1:15" s="2" customFormat="1" ht="27.75" customHeight="1">
      <c r="A32" s="17"/>
      <c r="B32" s="17"/>
      <c r="C32" s="18"/>
      <c r="D32" s="47"/>
      <c r="E32" s="20"/>
      <c r="F32" s="20"/>
      <c r="G32" s="20"/>
      <c r="H32" s="20"/>
      <c r="I32" s="12"/>
      <c r="J32" s="12"/>
      <c r="K32" s="20"/>
      <c r="L32" s="20"/>
      <c r="M32" s="12"/>
      <c r="N32" s="21"/>
      <c r="O32" s="12"/>
    </row>
    <row r="33" spans="1:15" ht="49.5" customHeight="1">
      <c r="A33" s="12"/>
      <c r="B33" s="12"/>
      <c r="C33" s="21"/>
      <c r="D33" s="191" t="s">
        <v>16</v>
      </c>
      <c r="E33" s="191"/>
      <c r="F33" s="191"/>
      <c r="G33" s="191"/>
      <c r="H33" s="20"/>
      <c r="I33" s="19"/>
      <c r="J33" s="19"/>
      <c r="K33" s="192" t="s">
        <v>17</v>
      </c>
      <c r="L33" s="192"/>
      <c r="M33" s="19"/>
      <c r="N33" s="19"/>
      <c r="O33" s="12"/>
    </row>
    <row r="34" spans="1:15" ht="39.75" customHeight="1">
      <c r="A34" s="193"/>
      <c r="B34" s="193"/>
      <c r="C34" s="19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8.75">
      <c r="A35" s="21" t="s">
        <v>73</v>
      </c>
      <c r="B35" s="21"/>
      <c r="C35" s="21"/>
      <c r="D35" s="186" t="str">
        <f>M!F20</f>
        <v>О.Кучаров</v>
      </c>
      <c r="E35" s="186"/>
      <c r="F35" s="186"/>
      <c r="G35" s="186"/>
      <c r="H35" s="46"/>
      <c r="I35" s="46"/>
      <c r="J35" s="46"/>
      <c r="K35" s="20" t="s">
        <v>18</v>
      </c>
      <c r="L35" s="20"/>
      <c r="M35" s="19"/>
      <c r="N35" s="213" t="str">
        <f>M!G10</f>
        <v>Ф.Бегов</v>
      </c>
      <c r="O35" s="213"/>
    </row>
    <row r="36" spans="1:15" ht="18.75">
      <c r="A36" s="189" t="s">
        <v>19</v>
      </c>
      <c r="B36" s="189"/>
      <c r="C36" s="22" t="s">
        <v>1</v>
      </c>
      <c r="D36" s="188" t="s">
        <v>20</v>
      </c>
      <c r="E36" s="188"/>
      <c r="F36" s="188"/>
      <c r="G36" s="188"/>
      <c r="H36" s="46"/>
      <c r="I36" s="23"/>
      <c r="J36" s="23"/>
      <c r="K36" s="12"/>
      <c r="L36" s="12"/>
      <c r="M36" s="188" t="s">
        <v>21</v>
      </c>
      <c r="N36" s="188"/>
      <c r="O36" s="23" t="s">
        <v>20</v>
      </c>
    </row>
    <row r="37" ht="23.25" customHeight="1"/>
  </sheetData>
  <sheetProtection/>
  <mergeCells count="44">
    <mergeCell ref="N35:O35"/>
    <mergeCell ref="A36:B36"/>
    <mergeCell ref="M36:N36"/>
    <mergeCell ref="D35:G35"/>
    <mergeCell ref="D36:G36"/>
    <mergeCell ref="D33:G33"/>
    <mergeCell ref="K33:L33"/>
    <mergeCell ref="A34:C34"/>
    <mergeCell ref="B23:C23"/>
    <mergeCell ref="B24:C24"/>
    <mergeCell ref="A29:C29"/>
    <mergeCell ref="A30:C30"/>
    <mergeCell ref="B25:C25"/>
    <mergeCell ref="B26:C26"/>
    <mergeCell ref="B27:C27"/>
    <mergeCell ref="B28:C28"/>
    <mergeCell ref="B15:C15"/>
    <mergeCell ref="B16:C16"/>
    <mergeCell ref="B21:C21"/>
    <mergeCell ref="B22:C22"/>
    <mergeCell ref="B19:C19"/>
    <mergeCell ref="B20:C20"/>
    <mergeCell ref="B17:C17"/>
    <mergeCell ref="B18:C18"/>
    <mergeCell ref="B13:C13"/>
    <mergeCell ref="B14:C14"/>
    <mergeCell ref="C9:F9"/>
    <mergeCell ref="N11:N12"/>
    <mergeCell ref="O11:O12"/>
    <mergeCell ref="H9:K9"/>
    <mergeCell ref="A11:A12"/>
    <mergeCell ref="B11:C12"/>
    <mergeCell ref="D11:D12"/>
    <mergeCell ref="E11:K11"/>
    <mergeCell ref="L11:L12"/>
    <mergeCell ref="M11:M12"/>
    <mergeCell ref="E7:F7"/>
    <mergeCell ref="H7:I7"/>
    <mergeCell ref="A8:B8"/>
    <mergeCell ref="A6:O6"/>
    <mergeCell ref="A2:O2"/>
    <mergeCell ref="A3:O3"/>
    <mergeCell ref="A4:I4"/>
    <mergeCell ref="A5:H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view="pageLayout" zoomScaleSheetLayoutView="100" workbookViewId="0" topLeftCell="A20">
      <selection activeCell="J13" sqref="J13:J28"/>
    </sheetView>
  </sheetViews>
  <sheetFormatPr defaultColWidth="9.140625" defaultRowHeight="12.75"/>
  <cols>
    <col min="1" max="2" width="4.57421875" style="1" customWidth="1"/>
    <col min="3" max="3" width="38.8515625" style="1" customWidth="1"/>
    <col min="4" max="4" width="14.00390625" style="1" customWidth="1"/>
    <col min="5" max="6" width="4.7109375" style="1" hidden="1" customWidth="1"/>
    <col min="7" max="7" width="11.00390625" style="1" customWidth="1"/>
    <col min="8" max="8" width="4.7109375" style="1" hidden="1" customWidth="1"/>
    <col min="9" max="9" width="4.28125" style="1" hidden="1" customWidth="1"/>
    <col min="10" max="10" width="11.421875" style="1" customWidth="1"/>
    <col min="11" max="11" width="10.8515625" style="1" customWidth="1"/>
    <col min="12" max="12" width="10.00390625" style="1" customWidth="1"/>
    <col min="13" max="13" width="12.421875" style="1" customWidth="1"/>
    <col min="14" max="14" width="9.421875" style="1" customWidth="1"/>
    <col min="15" max="15" width="5.28125" style="1" customWidth="1"/>
    <col min="16" max="16" width="5.140625" style="1" customWidth="1"/>
    <col min="17" max="17" width="7.140625" style="1" customWidth="1"/>
  </cols>
  <sheetData>
    <row r="1" spans="1:17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216" t="str">
        <f>M!C6</f>
        <v>12-шакл</v>
      </c>
      <c r="P1" s="216"/>
      <c r="Q1" s="216"/>
    </row>
    <row r="2" spans="1:17" ht="15.75" customHeight="1">
      <c r="A2" s="194" t="s">
        <v>128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15.75" customHeight="1">
      <c r="A3" s="194" t="s">
        <v>36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</row>
    <row r="4" spans="1:17" ht="15.75" customHeight="1">
      <c r="A4" s="195" t="s">
        <v>37</v>
      </c>
      <c r="B4" s="195"/>
      <c r="C4" s="195"/>
      <c r="D4" s="195"/>
      <c r="E4" s="195"/>
      <c r="F4" s="195"/>
      <c r="G4" s="195"/>
      <c r="H4" s="195"/>
      <c r="I4" s="195"/>
      <c r="J4" s="13" t="s">
        <v>22</v>
      </c>
      <c r="K4" s="26">
        <f>M!C1</f>
        <v>0</v>
      </c>
      <c r="L4" s="26"/>
      <c r="M4" s="14"/>
      <c r="N4" s="14"/>
      <c r="O4" s="14"/>
      <c r="P4" s="14"/>
      <c r="Q4" s="14"/>
    </row>
    <row r="5" spans="1:17" ht="15.75" customHeight="1">
      <c r="A5" s="195" t="str">
        <f>M!C20</f>
        <v>2017-2018 ўқув йили  </v>
      </c>
      <c r="B5" s="195"/>
      <c r="C5" s="195"/>
      <c r="D5" s="195"/>
      <c r="E5" s="195"/>
      <c r="F5" s="195"/>
      <c r="G5" s="195"/>
      <c r="H5" s="195"/>
      <c r="I5" s="44"/>
      <c r="J5" s="44" t="str">
        <f>M!C2</f>
        <v>Баҳорги</v>
      </c>
      <c r="K5" s="43" t="s">
        <v>24</v>
      </c>
      <c r="N5" s="43"/>
      <c r="O5" s="43"/>
      <c r="P5" s="43"/>
      <c r="Q5" s="43"/>
    </row>
    <row r="6" spans="1:17" ht="15.75" customHeight="1">
      <c r="A6" s="194" t="str">
        <f>M!B20</f>
        <v>Сув хўжалигини ташкил этиш ва бошқариш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1:17" ht="15.75" customHeight="1">
      <c r="A7" s="13"/>
      <c r="B7" s="13"/>
      <c r="C7" s="49">
        <f>M!C3</f>
        <v>2</v>
      </c>
      <c r="D7" s="48" t="s">
        <v>6</v>
      </c>
      <c r="E7" s="196"/>
      <c r="F7" s="196"/>
      <c r="G7" s="25">
        <f>M!C4</f>
        <v>209</v>
      </c>
      <c r="H7" s="196"/>
      <c r="I7" s="196"/>
      <c r="J7" s="48" t="s">
        <v>23</v>
      </c>
      <c r="K7" s="25">
        <f>M!C5</f>
        <v>4</v>
      </c>
      <c r="L7" s="15" t="s">
        <v>7</v>
      </c>
      <c r="M7" s="15"/>
      <c r="N7" s="15"/>
      <c r="O7" s="15"/>
      <c r="P7" s="15"/>
      <c r="Q7" s="15"/>
    </row>
    <row r="8" spans="1:17" ht="15.75" customHeight="1">
      <c r="A8" s="197" t="s">
        <v>38</v>
      </c>
      <c r="B8" s="197"/>
      <c r="C8" s="45" t="str">
        <f>M!B11</f>
        <v>ИНА</v>
      </c>
      <c r="D8" s="40" t="s">
        <v>48</v>
      </c>
      <c r="E8" s="40"/>
      <c r="F8" s="40"/>
      <c r="G8" s="55" t="str">
        <f>'ЖН-ОН-1'!P5</f>
        <v>Аллаева Р.</v>
      </c>
      <c r="H8" s="55"/>
      <c r="I8" s="57"/>
      <c r="J8" s="57"/>
      <c r="K8" s="54"/>
      <c r="L8" s="33" t="s">
        <v>47</v>
      </c>
      <c r="M8" s="33"/>
      <c r="N8" s="53" t="str">
        <f>'ЖН-ОН-1'!P6</f>
        <v>Аллаева Р.</v>
      </c>
      <c r="O8" s="56"/>
      <c r="P8" s="54"/>
      <c r="Q8" s="54"/>
    </row>
    <row r="9" spans="1:17" ht="24.75" customHeight="1">
      <c r="A9" s="16" t="s">
        <v>25</v>
      </c>
      <c r="B9" s="16"/>
      <c r="C9" s="202" t="s">
        <v>26</v>
      </c>
      <c r="D9" s="202"/>
      <c r="E9" s="202"/>
      <c r="F9" s="202"/>
      <c r="G9" s="27">
        <f>M!C11</f>
        <v>122</v>
      </c>
      <c r="H9" s="204" t="s">
        <v>42</v>
      </c>
      <c r="I9" s="204"/>
      <c r="J9" s="204"/>
      <c r="K9" s="204"/>
      <c r="L9" s="27">
        <f>M!E11</f>
        <v>20</v>
      </c>
      <c r="M9" s="64" t="str">
        <f>M!F8</f>
        <v>июнь 2018 й.</v>
      </c>
      <c r="N9" s="35"/>
      <c r="O9" s="35"/>
      <c r="P9" s="215"/>
      <c r="Q9" s="215"/>
    </row>
    <row r="10" spans="1:17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9.5" customHeight="1" thickBot="1">
      <c r="A11" s="198" t="s">
        <v>0</v>
      </c>
      <c r="B11" s="199" t="s">
        <v>39</v>
      </c>
      <c r="C11" s="199"/>
      <c r="D11" s="200" t="s">
        <v>8</v>
      </c>
      <c r="E11" s="199" t="s">
        <v>9</v>
      </c>
      <c r="F11" s="199"/>
      <c r="G11" s="199"/>
      <c r="H11" s="199"/>
      <c r="I11" s="199"/>
      <c r="J11" s="199"/>
      <c r="K11" s="199"/>
      <c r="L11" s="201" t="s">
        <v>10</v>
      </c>
      <c r="M11" s="201" t="s">
        <v>11</v>
      </c>
      <c r="N11" s="201" t="s">
        <v>12</v>
      </c>
      <c r="O11" s="199" t="s">
        <v>13</v>
      </c>
      <c r="P11" s="199"/>
      <c r="Q11" s="199"/>
    </row>
    <row r="12" spans="1:17" ht="71.25" customHeight="1" thickBot="1">
      <c r="A12" s="198"/>
      <c r="B12" s="199"/>
      <c r="C12" s="199"/>
      <c r="D12" s="200"/>
      <c r="E12" s="76" t="s">
        <v>2</v>
      </c>
      <c r="F12" s="76" t="s">
        <v>3</v>
      </c>
      <c r="G12" s="76" t="s">
        <v>62</v>
      </c>
      <c r="H12" s="76" t="s">
        <v>71</v>
      </c>
      <c r="I12" s="76" t="s">
        <v>72</v>
      </c>
      <c r="J12" s="76" t="s">
        <v>55</v>
      </c>
      <c r="K12" s="76" t="s">
        <v>58</v>
      </c>
      <c r="L12" s="201"/>
      <c r="M12" s="201"/>
      <c r="N12" s="201"/>
      <c r="O12" s="199"/>
      <c r="P12" s="199"/>
      <c r="Q12" s="199"/>
    </row>
    <row r="13" spans="1:17" s="2" customFormat="1" ht="27.75" customHeight="1" thickBot="1">
      <c r="A13" s="79">
        <v>1</v>
      </c>
      <c r="B13" s="206" t="str">
        <f>'ЖН-ОН-1'!B8</f>
        <v>Абдуллаева Мадина Ботир қизи</v>
      </c>
      <c r="C13" s="206"/>
      <c r="D13" s="78" t="str">
        <f>'ЖН-ОН-1'!C8</f>
        <v>С-16-322</v>
      </c>
      <c r="E13" s="79">
        <f>'ЖН-ОН-1'!P8+'ЖН-ОН-1'!Q8</f>
        <v>15</v>
      </c>
      <c r="F13" s="79">
        <f>'ЖН-ОН-1'!R8+'ЖН-ОН-1'!S8</f>
        <v>12</v>
      </c>
      <c r="G13" s="77">
        <f>+'ЖН-ОН-1'!P8+'ЖН-ОН-1'!Q8+'ЖН-ОН-1'!R8+'ЖН-ОН-1'!S8</f>
        <v>27</v>
      </c>
      <c r="H13" s="77">
        <f>'ЖН-ОН-2'!P10+'ЖН-ОН-2'!Q10</f>
        <v>0</v>
      </c>
      <c r="I13" s="77">
        <f>'ЖН-ОН-2'!R10+'ЖН-ОН-2'!S10</f>
        <v>0</v>
      </c>
      <c r="J13" s="77">
        <f>+'ЖН-ОН-2'!P8+'ЖН-ОН-2'!Q8+'ЖН-ОН-2'!R8+'ЖН-ОН-2'!S8</f>
        <v>0</v>
      </c>
      <c r="K13" s="77">
        <f>G13+J13</f>
        <v>27</v>
      </c>
      <c r="L13" s="80" t="str">
        <f aca="true" t="shared" si="0" ref="L13:L28">IF(OR(K13&lt;39),"-","")</f>
        <v>-</v>
      </c>
      <c r="M13" s="80">
        <f>IF(L13="-",K13,"")</f>
        <v>27</v>
      </c>
      <c r="N13" s="80" t="str">
        <f>IF(L13="-","-","")</f>
        <v>-</v>
      </c>
      <c r="O13" s="214"/>
      <c r="P13" s="214"/>
      <c r="Q13" s="214"/>
    </row>
    <row r="14" spans="1:17" s="2" customFormat="1" ht="27.75" customHeight="1" thickBot="1">
      <c r="A14" s="79">
        <v>2</v>
      </c>
      <c r="B14" s="206" t="str">
        <f>'ЖН-ОН-1'!B9</f>
        <v>Абдураззақов Дониёр Ортиқалиевич</v>
      </c>
      <c r="C14" s="206"/>
      <c r="D14" s="78" t="str">
        <f>'ЖН-ОН-1'!C9</f>
        <v>G-16-388</v>
      </c>
      <c r="E14" s="79">
        <f>'ЖН-ОН-1'!P9+'ЖН-ОН-1'!Q9</f>
        <v>14</v>
      </c>
      <c r="F14" s="79">
        <f>'ЖН-ОН-1'!R9+'ЖН-ОН-1'!S9</f>
        <v>13</v>
      </c>
      <c r="G14" s="77">
        <f>+'ЖН-ОН-1'!P9+'ЖН-ОН-1'!Q9+'ЖН-ОН-1'!R9+'ЖН-ОН-1'!S9</f>
        <v>27</v>
      </c>
      <c r="H14" s="77">
        <f>'ЖН-ОН-2'!P11+'ЖН-ОН-2'!Q11</f>
        <v>0</v>
      </c>
      <c r="I14" s="77">
        <f>'ЖН-ОН-2'!R11+'ЖН-ОН-2'!S11</f>
        <v>0</v>
      </c>
      <c r="J14" s="77">
        <f>+'ЖН-ОН-2'!P9+'ЖН-ОН-2'!Q9+'ЖН-ОН-2'!R9+'ЖН-ОН-2'!S9</f>
        <v>0</v>
      </c>
      <c r="K14" s="77">
        <f aca="true" t="shared" si="1" ref="K14:K28">G14+J14</f>
        <v>27</v>
      </c>
      <c r="L14" s="80" t="str">
        <f t="shared" si="0"/>
        <v>-</v>
      </c>
      <c r="M14" s="80">
        <f aca="true" t="shared" si="2" ref="M14:M28">IF(L14="-",K14,"")</f>
        <v>27</v>
      </c>
      <c r="N14" s="80" t="str">
        <f aca="true" t="shared" si="3" ref="N14:N28">IF(L14="-","-","")</f>
        <v>-</v>
      </c>
      <c r="O14" s="214"/>
      <c r="P14" s="214"/>
      <c r="Q14" s="214"/>
    </row>
    <row r="15" spans="1:17" s="2" customFormat="1" ht="27.75" customHeight="1" thickBot="1">
      <c r="A15" s="79">
        <v>3</v>
      </c>
      <c r="B15" s="206" t="str">
        <f>'ЖН-ОН-1'!B10</f>
        <v>Алматова Умида Зоир қизи</v>
      </c>
      <c r="C15" s="206"/>
      <c r="D15" s="78" t="str">
        <f>'ЖН-ОН-1'!C10</f>
        <v>С-16-387</v>
      </c>
      <c r="E15" s="79">
        <f>'ЖН-ОН-1'!P10+'ЖН-ОН-1'!Q10</f>
        <v>13</v>
      </c>
      <c r="F15" s="79">
        <f>'ЖН-ОН-1'!R10+'ЖН-ОН-1'!S10</f>
        <v>13</v>
      </c>
      <c r="G15" s="77">
        <f>+'ЖН-ОН-1'!P10+'ЖН-ОН-1'!Q10+'ЖН-ОН-1'!R10+'ЖН-ОН-1'!S10</f>
        <v>26</v>
      </c>
      <c r="H15" s="77">
        <f>'ЖН-ОН-2'!P12+'ЖН-ОН-2'!Q12</f>
        <v>0</v>
      </c>
      <c r="I15" s="77">
        <f>'ЖН-ОН-2'!R12+'ЖН-ОН-2'!S12</f>
        <v>0</v>
      </c>
      <c r="J15" s="77">
        <f>+'ЖН-ОН-2'!P10+'ЖН-ОН-2'!Q10+'ЖН-ОН-2'!R10+'ЖН-ОН-2'!S10</f>
        <v>0</v>
      </c>
      <c r="K15" s="77">
        <f t="shared" si="1"/>
        <v>26</v>
      </c>
      <c r="L15" s="80" t="str">
        <f t="shared" si="0"/>
        <v>-</v>
      </c>
      <c r="M15" s="80">
        <f t="shared" si="2"/>
        <v>26</v>
      </c>
      <c r="N15" s="80" t="str">
        <f t="shared" si="3"/>
        <v>-</v>
      </c>
      <c r="O15" s="214"/>
      <c r="P15" s="214"/>
      <c r="Q15" s="214"/>
    </row>
    <row r="16" spans="1:17" s="2" customFormat="1" ht="27.75" customHeight="1" thickBot="1">
      <c r="A16" s="79">
        <v>4</v>
      </c>
      <c r="B16" s="206" t="str">
        <f>'ЖН-ОН-1'!B11</f>
        <v>Ахмеджанов Сарвар Шоалиевич</v>
      </c>
      <c r="C16" s="206"/>
      <c r="D16" s="78" t="str">
        <f>'ЖН-ОН-1'!C11</f>
        <v>С-16-201</v>
      </c>
      <c r="E16" s="79">
        <f>'ЖН-ОН-1'!P11+'ЖН-ОН-1'!Q11</f>
        <v>16</v>
      </c>
      <c r="F16" s="79">
        <f>'ЖН-ОН-1'!R11+'ЖН-ОН-1'!S11</f>
        <v>16</v>
      </c>
      <c r="G16" s="77">
        <f>+'ЖН-ОН-1'!P11+'ЖН-ОН-1'!Q11+'ЖН-ОН-1'!R11+'ЖН-ОН-1'!S11</f>
        <v>32</v>
      </c>
      <c r="H16" s="77">
        <f>'ЖН-ОН-2'!P13+'ЖН-ОН-2'!Q13</f>
        <v>0</v>
      </c>
      <c r="I16" s="77">
        <f>'ЖН-ОН-2'!R13+'ЖН-ОН-2'!S13</f>
        <v>0</v>
      </c>
      <c r="J16" s="77">
        <f>+'ЖН-ОН-2'!P11+'ЖН-ОН-2'!Q11+'ЖН-ОН-2'!R11+'ЖН-ОН-2'!S11</f>
        <v>0</v>
      </c>
      <c r="K16" s="77">
        <f t="shared" si="1"/>
        <v>32</v>
      </c>
      <c r="L16" s="80" t="str">
        <f t="shared" si="0"/>
        <v>-</v>
      </c>
      <c r="M16" s="80">
        <f t="shared" si="2"/>
        <v>32</v>
      </c>
      <c r="N16" s="80" t="str">
        <f t="shared" si="3"/>
        <v>-</v>
      </c>
      <c r="O16" s="214"/>
      <c r="P16" s="214"/>
      <c r="Q16" s="214"/>
    </row>
    <row r="17" spans="1:17" s="2" customFormat="1" ht="27.75" customHeight="1" thickBot="1">
      <c r="A17" s="79">
        <v>5</v>
      </c>
      <c r="B17" s="206" t="str">
        <f>'ЖН-ОН-1'!B12</f>
        <v>Бараев Марат Асхатович</v>
      </c>
      <c r="C17" s="206"/>
      <c r="D17" s="78" t="str">
        <f>'ЖН-ОН-1'!C12</f>
        <v>G-16-161</v>
      </c>
      <c r="E17" s="79">
        <f>'ЖН-ОН-1'!P12+'ЖН-ОН-1'!Q12</f>
        <v>16</v>
      </c>
      <c r="F17" s="79">
        <f>'ЖН-ОН-1'!R12+'ЖН-ОН-1'!S12</f>
        <v>14</v>
      </c>
      <c r="G17" s="77">
        <f>+'ЖН-ОН-1'!P12+'ЖН-ОН-1'!Q12+'ЖН-ОН-1'!R12+'ЖН-ОН-1'!S12</f>
        <v>30</v>
      </c>
      <c r="H17" s="77">
        <f>'ЖН-ОН-2'!P14+'ЖН-ОН-2'!Q14</f>
        <v>0</v>
      </c>
      <c r="I17" s="77">
        <f>'ЖН-ОН-2'!R14+'ЖН-ОН-2'!S14</f>
        <v>0</v>
      </c>
      <c r="J17" s="77">
        <f>+'ЖН-ОН-2'!P12+'ЖН-ОН-2'!Q12+'ЖН-ОН-2'!R12+'ЖН-ОН-2'!S12</f>
        <v>0</v>
      </c>
      <c r="K17" s="77">
        <f t="shared" si="1"/>
        <v>30</v>
      </c>
      <c r="L17" s="80" t="str">
        <f t="shared" si="0"/>
        <v>-</v>
      </c>
      <c r="M17" s="80">
        <f t="shared" si="2"/>
        <v>30</v>
      </c>
      <c r="N17" s="80" t="str">
        <f t="shared" si="3"/>
        <v>-</v>
      </c>
      <c r="O17" s="214"/>
      <c r="P17" s="214"/>
      <c r="Q17" s="214"/>
    </row>
    <row r="18" spans="1:17" s="2" customFormat="1" ht="27.75" customHeight="1" thickBot="1">
      <c r="A18" s="79">
        <v>6</v>
      </c>
      <c r="B18" s="206" t="str">
        <f>'ЖН-ОН-1'!B13</f>
        <v>Джалгасбаева Айман Нургази қизи</v>
      </c>
      <c r="C18" s="206"/>
      <c r="D18" s="78" t="str">
        <f>'ЖН-ОН-1'!C13</f>
        <v>С-16-449</v>
      </c>
      <c r="E18" s="79">
        <f>'ЖН-ОН-1'!P13+'ЖН-ОН-1'!Q13</f>
        <v>13</v>
      </c>
      <c r="F18" s="79">
        <f>'ЖН-ОН-1'!R13+'ЖН-ОН-1'!S13</f>
        <v>12</v>
      </c>
      <c r="G18" s="77">
        <f>+'ЖН-ОН-1'!P13+'ЖН-ОН-1'!Q13+'ЖН-ОН-1'!R13+'ЖН-ОН-1'!S13</f>
        <v>25</v>
      </c>
      <c r="H18" s="77">
        <f>'ЖН-ОН-2'!P15+'ЖН-ОН-2'!Q15</f>
        <v>0</v>
      </c>
      <c r="I18" s="77">
        <f>'ЖН-ОН-2'!R15+'ЖН-ОН-2'!S15</f>
        <v>0</v>
      </c>
      <c r="J18" s="77">
        <f>+'ЖН-ОН-2'!P13+'ЖН-ОН-2'!Q13+'ЖН-ОН-2'!R13+'ЖН-ОН-2'!S13</f>
        <v>0</v>
      </c>
      <c r="K18" s="77">
        <f t="shared" si="1"/>
        <v>25</v>
      </c>
      <c r="L18" s="80" t="str">
        <f t="shared" si="0"/>
        <v>-</v>
      </c>
      <c r="M18" s="80">
        <f t="shared" si="2"/>
        <v>25</v>
      </c>
      <c r="N18" s="80" t="str">
        <f t="shared" si="3"/>
        <v>-</v>
      </c>
      <c r="O18" s="214"/>
      <c r="P18" s="214"/>
      <c r="Q18" s="214"/>
    </row>
    <row r="19" spans="1:17" s="2" customFormat="1" ht="27.75" customHeight="1" thickBot="1">
      <c r="A19" s="79">
        <v>7</v>
      </c>
      <c r="B19" s="206" t="str">
        <f>'ЖН-ОН-1'!B14</f>
        <v>Джурабаев Улуғбек Бахромжон ўғли</v>
      </c>
      <c r="C19" s="206"/>
      <c r="D19" s="78" t="str">
        <f>'ЖН-ОН-1'!C14</f>
        <v>С-16-320</v>
      </c>
      <c r="E19" s="79">
        <f>'ЖН-ОН-1'!P14+'ЖН-ОН-1'!Q14</f>
        <v>16</v>
      </c>
      <c r="F19" s="79">
        <f>'ЖН-ОН-1'!R14+'ЖН-ОН-1'!S14</f>
        <v>15</v>
      </c>
      <c r="G19" s="77">
        <f>+'ЖН-ОН-1'!P14+'ЖН-ОН-1'!Q14+'ЖН-ОН-1'!R14+'ЖН-ОН-1'!S14</f>
        <v>31</v>
      </c>
      <c r="H19" s="77">
        <f>'ЖН-ОН-2'!P16+'ЖН-ОН-2'!Q16</f>
        <v>0</v>
      </c>
      <c r="I19" s="77">
        <f>'ЖН-ОН-2'!R16+'ЖН-ОН-2'!S16</f>
        <v>0</v>
      </c>
      <c r="J19" s="77">
        <f>+'ЖН-ОН-2'!P14+'ЖН-ОН-2'!Q14+'ЖН-ОН-2'!R14+'ЖН-ОН-2'!S14</f>
        <v>0</v>
      </c>
      <c r="K19" s="77">
        <f t="shared" si="1"/>
        <v>31</v>
      </c>
      <c r="L19" s="80" t="str">
        <f t="shared" si="0"/>
        <v>-</v>
      </c>
      <c r="M19" s="80">
        <f t="shared" si="2"/>
        <v>31</v>
      </c>
      <c r="N19" s="80" t="str">
        <f t="shared" si="3"/>
        <v>-</v>
      </c>
      <c r="O19" s="214"/>
      <c r="P19" s="214"/>
      <c r="Q19" s="214"/>
    </row>
    <row r="20" spans="1:17" s="2" customFormat="1" ht="27.75" customHeight="1" thickBot="1">
      <c r="A20" s="79">
        <v>8</v>
      </c>
      <c r="B20" s="206" t="str">
        <f>'ЖН-ОН-1'!B15</f>
        <v>Курбанов Искандер Маратович</v>
      </c>
      <c r="C20" s="206"/>
      <c r="D20" s="78" t="str">
        <f>'ЖН-ОН-1'!C15</f>
        <v>С-16-324</v>
      </c>
      <c r="E20" s="79">
        <f>'ЖН-ОН-1'!P15+'ЖН-ОН-1'!Q15</f>
        <v>6</v>
      </c>
      <c r="F20" s="79">
        <f>'ЖН-ОН-1'!R15+'ЖН-ОН-1'!S15</f>
        <v>7</v>
      </c>
      <c r="G20" s="77">
        <f>+'ЖН-ОН-1'!P15+'ЖН-ОН-1'!Q15+'ЖН-ОН-1'!R15+'ЖН-ОН-1'!S15</f>
        <v>13</v>
      </c>
      <c r="H20" s="77">
        <f>'ЖН-ОН-2'!P17+'ЖН-ОН-2'!Q17</f>
        <v>0</v>
      </c>
      <c r="I20" s="77">
        <f>'ЖН-ОН-2'!R17+'ЖН-ОН-2'!S17</f>
        <v>0</v>
      </c>
      <c r="J20" s="77">
        <f>+'ЖН-ОН-2'!P15+'ЖН-ОН-2'!Q15+'ЖН-ОН-2'!R15+'ЖН-ОН-2'!S15</f>
        <v>0</v>
      </c>
      <c r="K20" s="77">
        <f t="shared" si="1"/>
        <v>13</v>
      </c>
      <c r="L20" s="80" t="str">
        <f t="shared" si="0"/>
        <v>-</v>
      </c>
      <c r="M20" s="80">
        <f t="shared" si="2"/>
        <v>13</v>
      </c>
      <c r="N20" s="80" t="str">
        <f t="shared" si="3"/>
        <v>-</v>
      </c>
      <c r="O20" s="214"/>
      <c r="P20" s="214"/>
      <c r="Q20" s="214"/>
    </row>
    <row r="21" spans="1:17" s="2" customFormat="1" ht="27.75" customHeight="1" thickBot="1">
      <c r="A21" s="79">
        <v>9</v>
      </c>
      <c r="B21" s="206" t="str">
        <f>'ЖН-ОН-1'!B16</f>
        <v>Мажидова Мафтуна Фарход қизи</v>
      </c>
      <c r="C21" s="206"/>
      <c r="D21" s="78" t="str">
        <f>'ЖН-ОН-1'!C16</f>
        <v>G-16-112</v>
      </c>
      <c r="E21" s="79">
        <f>'ЖН-ОН-1'!P16+'ЖН-ОН-1'!Q16</f>
        <v>13</v>
      </c>
      <c r="F21" s="79">
        <f>'ЖН-ОН-1'!R16+'ЖН-ОН-1'!S16</f>
        <v>13</v>
      </c>
      <c r="G21" s="77">
        <f>+'ЖН-ОН-1'!P16+'ЖН-ОН-1'!Q16+'ЖН-ОН-1'!R16+'ЖН-ОН-1'!S16</f>
        <v>26</v>
      </c>
      <c r="H21" s="77">
        <f>'ЖН-ОН-2'!P18+'ЖН-ОН-2'!Q18</f>
        <v>0</v>
      </c>
      <c r="I21" s="77">
        <f>'ЖН-ОН-2'!R18+'ЖН-ОН-2'!S18</f>
        <v>0</v>
      </c>
      <c r="J21" s="77">
        <f>+'ЖН-ОН-2'!P16+'ЖН-ОН-2'!Q16+'ЖН-ОН-2'!R16+'ЖН-ОН-2'!S16</f>
        <v>0</v>
      </c>
      <c r="K21" s="77">
        <f t="shared" si="1"/>
        <v>26</v>
      </c>
      <c r="L21" s="80" t="str">
        <f t="shared" si="0"/>
        <v>-</v>
      </c>
      <c r="M21" s="80">
        <f t="shared" si="2"/>
        <v>26</v>
      </c>
      <c r="N21" s="80" t="str">
        <f t="shared" si="3"/>
        <v>-</v>
      </c>
      <c r="O21" s="214"/>
      <c r="P21" s="214"/>
      <c r="Q21" s="214"/>
    </row>
    <row r="22" spans="1:17" s="2" customFormat="1" ht="27.75" customHeight="1" thickBot="1">
      <c r="A22" s="79">
        <v>10</v>
      </c>
      <c r="B22" s="206" t="str">
        <f>'ЖН-ОН-1'!B17</f>
        <v>Ниязов Хусан Тахиржанович</v>
      </c>
      <c r="C22" s="206"/>
      <c r="D22" s="78" t="str">
        <f>'ЖН-ОН-1'!C17</f>
        <v>G-16-323</v>
      </c>
      <c r="E22" s="79">
        <f>'ЖН-ОН-1'!P17+'ЖН-ОН-1'!Q17</f>
        <v>13</v>
      </c>
      <c r="F22" s="79">
        <f>'ЖН-ОН-1'!R17+'ЖН-ОН-1'!S17</f>
        <v>13</v>
      </c>
      <c r="G22" s="77">
        <f>+'ЖН-ОН-1'!P17+'ЖН-ОН-1'!Q17+'ЖН-ОН-1'!R17+'ЖН-ОН-1'!S17</f>
        <v>26</v>
      </c>
      <c r="H22" s="77">
        <f>'ЖН-ОН-2'!P19+'ЖН-ОН-2'!Q19</f>
        <v>0</v>
      </c>
      <c r="I22" s="77">
        <f>'ЖН-ОН-2'!R19+'ЖН-ОН-2'!S19</f>
        <v>0</v>
      </c>
      <c r="J22" s="77">
        <f>+'ЖН-ОН-2'!P17+'ЖН-ОН-2'!Q17+'ЖН-ОН-2'!R17+'ЖН-ОН-2'!S17</f>
        <v>0</v>
      </c>
      <c r="K22" s="77">
        <f t="shared" si="1"/>
        <v>26</v>
      </c>
      <c r="L22" s="80" t="str">
        <f t="shared" si="0"/>
        <v>-</v>
      </c>
      <c r="M22" s="80">
        <f t="shared" si="2"/>
        <v>26</v>
      </c>
      <c r="N22" s="80" t="str">
        <f t="shared" si="3"/>
        <v>-</v>
      </c>
      <c r="O22" s="214"/>
      <c r="P22" s="214"/>
      <c r="Q22" s="214"/>
    </row>
    <row r="23" spans="1:17" s="2" customFormat="1" ht="27.75" customHeight="1" thickBot="1">
      <c r="A23" s="79">
        <v>11</v>
      </c>
      <c r="B23" s="206" t="str">
        <f>'ЖН-ОН-1'!B18</f>
        <v>Мирагзамова Дилором Ахат қизи</v>
      </c>
      <c r="C23" s="206"/>
      <c r="D23" s="78" t="str">
        <f>'ЖН-ОН-1'!C18</f>
        <v>С-16-386</v>
      </c>
      <c r="E23" s="79">
        <f>'ЖН-ОН-1'!P18+'ЖН-ОН-1'!Q18</f>
        <v>11</v>
      </c>
      <c r="F23" s="79">
        <f>'ЖН-ОН-1'!R18+'ЖН-ОН-1'!S18</f>
        <v>11</v>
      </c>
      <c r="G23" s="77">
        <f>+'ЖН-ОН-1'!P18+'ЖН-ОН-1'!Q18+'ЖН-ОН-1'!R18+'ЖН-ОН-1'!S18</f>
        <v>22</v>
      </c>
      <c r="H23" s="77">
        <f>'ЖН-ОН-2'!P20+'ЖН-ОН-2'!Q20</f>
        <v>0</v>
      </c>
      <c r="I23" s="77">
        <f>'ЖН-ОН-2'!R20+'ЖН-ОН-2'!S20</f>
        <v>0</v>
      </c>
      <c r="J23" s="77">
        <f>+'ЖН-ОН-2'!P18+'ЖН-ОН-2'!Q18+'ЖН-ОН-2'!R18+'ЖН-ОН-2'!S18</f>
        <v>0</v>
      </c>
      <c r="K23" s="77">
        <f t="shared" si="1"/>
        <v>22</v>
      </c>
      <c r="L23" s="80" t="str">
        <f t="shared" si="0"/>
        <v>-</v>
      </c>
      <c r="M23" s="80">
        <f t="shared" si="2"/>
        <v>22</v>
      </c>
      <c r="N23" s="80" t="str">
        <f t="shared" si="3"/>
        <v>-</v>
      </c>
      <c r="O23" s="214"/>
      <c r="P23" s="214"/>
      <c r="Q23" s="214"/>
    </row>
    <row r="24" spans="1:17" s="2" customFormat="1" ht="27.75" customHeight="1" thickBot="1">
      <c r="A24" s="79">
        <v>12</v>
      </c>
      <c r="B24" s="206" t="str">
        <f>'ЖН-ОН-1'!B19</f>
        <v>Омилхонов Шахзодхон Жамолхон ўғли</v>
      </c>
      <c r="C24" s="206"/>
      <c r="D24" s="78" t="str">
        <f>'ЖН-ОН-1'!C19</f>
        <v>С-16-200</v>
      </c>
      <c r="E24" s="79">
        <f>'ЖН-ОН-1'!P19+'ЖН-ОН-1'!Q19</f>
        <v>14</v>
      </c>
      <c r="F24" s="79">
        <f>'ЖН-ОН-1'!R19+'ЖН-ОН-1'!S19</f>
        <v>12</v>
      </c>
      <c r="G24" s="77">
        <f>+'ЖН-ОН-1'!P19+'ЖН-ОН-1'!Q19+'ЖН-ОН-1'!R19+'ЖН-ОН-1'!S19</f>
        <v>26</v>
      </c>
      <c r="H24" s="77">
        <f>'ЖН-ОН-2'!P21+'ЖН-ОН-2'!Q21</f>
        <v>0</v>
      </c>
      <c r="I24" s="77">
        <f>'ЖН-ОН-2'!R21+'ЖН-ОН-2'!S21</f>
        <v>0</v>
      </c>
      <c r="J24" s="77">
        <f>+'ЖН-ОН-2'!P19+'ЖН-ОН-2'!Q19+'ЖН-ОН-2'!R19+'ЖН-ОН-2'!S19</f>
        <v>0</v>
      </c>
      <c r="K24" s="77">
        <f t="shared" si="1"/>
        <v>26</v>
      </c>
      <c r="L24" s="80" t="str">
        <f t="shared" si="0"/>
        <v>-</v>
      </c>
      <c r="M24" s="80">
        <f t="shared" si="2"/>
        <v>26</v>
      </c>
      <c r="N24" s="80" t="str">
        <f t="shared" si="3"/>
        <v>-</v>
      </c>
      <c r="O24" s="214"/>
      <c r="P24" s="214"/>
      <c r="Q24" s="214"/>
    </row>
    <row r="25" spans="1:17" s="2" customFormat="1" ht="27.75" customHeight="1" thickBot="1">
      <c r="A25" s="79">
        <v>13</v>
      </c>
      <c r="B25" s="206" t="str">
        <f>'ЖН-ОН-1'!B20</f>
        <v>Сайфуллаева Шахзода Шухрат қизи</v>
      </c>
      <c r="C25" s="206"/>
      <c r="D25" s="78" t="str">
        <f>'ЖН-ОН-1'!C20</f>
        <v>G-16-321</v>
      </c>
      <c r="E25" s="79">
        <f>'ЖН-ОН-1'!P20+'ЖН-ОН-1'!Q20</f>
        <v>14</v>
      </c>
      <c r="F25" s="79">
        <f>'ЖН-ОН-1'!R20+'ЖН-ОН-1'!S20</f>
        <v>13</v>
      </c>
      <c r="G25" s="77">
        <f>+'ЖН-ОН-1'!P20+'ЖН-ОН-1'!Q20+'ЖН-ОН-1'!R20+'ЖН-ОН-1'!S20</f>
        <v>27</v>
      </c>
      <c r="H25" s="77">
        <f>'ЖН-ОН-2'!P22+'ЖН-ОН-2'!Q22</f>
        <v>0</v>
      </c>
      <c r="I25" s="77">
        <f>'ЖН-ОН-2'!R22+'ЖН-ОН-2'!S22</f>
        <v>0</v>
      </c>
      <c r="J25" s="77">
        <f>+'ЖН-ОН-2'!P20+'ЖН-ОН-2'!Q20+'ЖН-ОН-2'!R20+'ЖН-ОН-2'!S20</f>
        <v>0</v>
      </c>
      <c r="K25" s="77">
        <f t="shared" si="1"/>
        <v>27</v>
      </c>
      <c r="L25" s="80" t="str">
        <f t="shared" si="0"/>
        <v>-</v>
      </c>
      <c r="M25" s="80">
        <f t="shared" si="2"/>
        <v>27</v>
      </c>
      <c r="N25" s="80" t="str">
        <f t="shared" si="3"/>
        <v>-</v>
      </c>
      <c r="O25" s="214"/>
      <c r="P25" s="214"/>
      <c r="Q25" s="214"/>
    </row>
    <row r="26" spans="1:17" s="2" customFormat="1" ht="27.75" customHeight="1" thickBot="1">
      <c r="A26" s="79">
        <v>14</v>
      </c>
      <c r="B26" s="206" t="str">
        <f>'ЖН-ОН-1'!B21</f>
        <v>Турдалиев Шерзоджон Шавкатжон ўғли</v>
      </c>
      <c r="C26" s="206"/>
      <c r="D26" s="78" t="str">
        <f>'ЖН-ОН-1'!C21</f>
        <v>С-16-162</v>
      </c>
      <c r="E26" s="79">
        <f>'ЖН-ОН-1'!P21+'ЖН-ОН-1'!Q21</f>
        <v>12</v>
      </c>
      <c r="F26" s="79">
        <f>'ЖН-ОН-1'!R21+'ЖН-ОН-1'!S21</f>
        <v>11</v>
      </c>
      <c r="G26" s="77">
        <f>+'ЖН-ОН-1'!P21+'ЖН-ОН-1'!Q21+'ЖН-ОН-1'!R21+'ЖН-ОН-1'!S21</f>
        <v>23</v>
      </c>
      <c r="H26" s="77">
        <f>'ЖН-ОН-2'!P23+'ЖН-ОН-2'!Q23</f>
        <v>0</v>
      </c>
      <c r="I26" s="77">
        <f>'ЖН-ОН-2'!R23+'ЖН-ОН-2'!S23</f>
        <v>0</v>
      </c>
      <c r="J26" s="77">
        <f>+'ЖН-ОН-2'!P21+'ЖН-ОН-2'!Q21+'ЖН-ОН-2'!R21+'ЖН-ОН-2'!S21</f>
        <v>0</v>
      </c>
      <c r="K26" s="77">
        <f t="shared" si="1"/>
        <v>23</v>
      </c>
      <c r="L26" s="80" t="str">
        <f t="shared" si="0"/>
        <v>-</v>
      </c>
      <c r="M26" s="80">
        <f t="shared" si="2"/>
        <v>23</v>
      </c>
      <c r="N26" s="80" t="str">
        <f t="shared" si="3"/>
        <v>-</v>
      </c>
      <c r="O26" s="214"/>
      <c r="P26" s="214"/>
      <c r="Q26" s="214"/>
    </row>
    <row r="27" spans="1:17" s="2" customFormat="1" ht="27.75" customHeight="1" thickBot="1">
      <c r="A27" s="79">
        <v>15</v>
      </c>
      <c r="B27" s="206" t="str">
        <f>'ЖН-ОН-1'!B22</f>
        <v>Халфина Руфина Рустам қизи</v>
      </c>
      <c r="C27" s="206"/>
      <c r="D27" s="78" t="str">
        <f>'ЖН-ОН-1'!C22</f>
        <v>С16-436</v>
      </c>
      <c r="E27" s="79">
        <f>'ЖН-ОН-1'!P22+'ЖН-ОН-1'!Q22</f>
        <v>14</v>
      </c>
      <c r="F27" s="79">
        <f>'ЖН-ОН-1'!R22+'ЖН-ОН-1'!S22</f>
        <v>13</v>
      </c>
      <c r="G27" s="77">
        <f>+'ЖН-ОН-1'!P22+'ЖН-ОН-1'!Q22+'ЖН-ОН-1'!R22+'ЖН-ОН-1'!S22</f>
        <v>27</v>
      </c>
      <c r="H27" s="77" t="e">
        <f>'ЖН-ОН-2'!#REF!+'ЖН-ОН-2'!#REF!</f>
        <v>#REF!</v>
      </c>
      <c r="I27" s="77" t="e">
        <f>'ЖН-ОН-2'!#REF!+'ЖН-ОН-2'!#REF!</f>
        <v>#REF!</v>
      </c>
      <c r="J27" s="77">
        <f>+'ЖН-ОН-2'!P22+'ЖН-ОН-2'!Q22+'ЖН-ОН-2'!R22+'ЖН-ОН-2'!S22</f>
        <v>0</v>
      </c>
      <c r="K27" s="77">
        <f t="shared" si="1"/>
        <v>27</v>
      </c>
      <c r="L27" s="80" t="str">
        <f t="shared" si="0"/>
        <v>-</v>
      </c>
      <c r="M27" s="80">
        <f t="shared" si="2"/>
        <v>27</v>
      </c>
      <c r="N27" s="80" t="str">
        <f t="shared" si="3"/>
        <v>-</v>
      </c>
      <c r="O27" s="214"/>
      <c r="P27" s="214"/>
      <c r="Q27" s="214"/>
    </row>
    <row r="28" spans="1:17" s="2" customFormat="1" ht="27.75" customHeight="1" thickBot="1">
      <c r="A28" s="79">
        <v>16</v>
      </c>
      <c r="B28" s="206" t="str">
        <f>'ЖН-ОН-1'!B23</f>
        <v>Цой Виктор Вадимович</v>
      </c>
      <c r="C28" s="206"/>
      <c r="D28" s="78" t="str">
        <f>'ЖН-ОН-1'!C23</f>
        <v>С-16-199</v>
      </c>
      <c r="E28" s="79">
        <f>'ЖН-ОН-1'!P23+'ЖН-ОН-1'!Q23</f>
        <v>14</v>
      </c>
      <c r="F28" s="79">
        <f>'ЖН-ОН-1'!R23+'ЖН-ОН-1'!S23</f>
        <v>13</v>
      </c>
      <c r="G28" s="77">
        <f>+'ЖН-ОН-1'!P23+'ЖН-ОН-1'!Q23+'ЖН-ОН-1'!R23+'ЖН-ОН-1'!S23</f>
        <v>27</v>
      </c>
      <c r="H28" s="77" t="e">
        <f>'ЖН-ОН-2'!#REF!+'ЖН-ОН-2'!#REF!</f>
        <v>#REF!</v>
      </c>
      <c r="I28" s="77" t="e">
        <f>'ЖН-ОН-2'!#REF!+'ЖН-ОН-2'!#REF!</f>
        <v>#REF!</v>
      </c>
      <c r="J28" s="77">
        <f>+'ЖН-ОН-2'!P23+'ЖН-ОН-2'!Q23+'ЖН-ОН-2'!R23+'ЖН-ОН-2'!S23</f>
        <v>0</v>
      </c>
      <c r="K28" s="77">
        <f t="shared" si="1"/>
        <v>27</v>
      </c>
      <c r="L28" s="80" t="str">
        <f t="shared" si="0"/>
        <v>-</v>
      </c>
      <c r="M28" s="80">
        <f t="shared" si="2"/>
        <v>27</v>
      </c>
      <c r="N28" s="80" t="str">
        <f t="shared" si="3"/>
        <v>-</v>
      </c>
      <c r="O28" s="214"/>
      <c r="P28" s="214"/>
      <c r="Q28" s="214"/>
    </row>
    <row r="29" spans="1:17" s="2" customFormat="1" ht="27.75" customHeight="1" thickBot="1">
      <c r="A29" s="212" t="s">
        <v>14</v>
      </c>
      <c r="B29" s="212"/>
      <c r="C29" s="212"/>
      <c r="D29" s="81"/>
      <c r="E29" s="82"/>
      <c r="F29" s="83"/>
      <c r="G29" s="83"/>
      <c r="H29" s="83"/>
      <c r="I29" s="82"/>
      <c r="J29" s="82"/>
      <c r="K29" s="84"/>
      <c r="L29" s="84"/>
      <c r="M29" s="82"/>
      <c r="N29" s="82"/>
      <c r="O29" s="217"/>
      <c r="P29" s="217"/>
      <c r="Q29" s="217"/>
    </row>
    <row r="30" spans="1:17" s="2" customFormat="1" ht="27.75" customHeight="1">
      <c r="A30" s="190"/>
      <c r="B30" s="190"/>
      <c r="C30" s="19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" customFormat="1" ht="27.75" customHeight="1">
      <c r="A31" s="17"/>
      <c r="B31" s="17"/>
      <c r="C31" s="18" t="s">
        <v>15</v>
      </c>
      <c r="D31" s="34">
        <f>M!G20</f>
        <v>16</v>
      </c>
      <c r="E31" s="46"/>
      <c r="F31" s="46"/>
      <c r="G31" s="20" t="s">
        <v>75</v>
      </c>
      <c r="H31" s="20"/>
      <c r="I31" s="20"/>
      <c r="J31" s="20"/>
      <c r="K31" s="12"/>
      <c r="L31" s="12"/>
      <c r="M31" s="12"/>
      <c r="N31" s="21"/>
      <c r="O31" s="12"/>
      <c r="P31" s="12"/>
      <c r="Q31" s="12"/>
    </row>
    <row r="32" spans="1:17" s="2" customFormat="1" ht="27.75" customHeight="1">
      <c r="A32" s="17"/>
      <c r="B32" s="17"/>
      <c r="C32" s="18"/>
      <c r="D32" s="47"/>
      <c r="E32" s="20"/>
      <c r="F32" s="20"/>
      <c r="G32" s="20"/>
      <c r="H32" s="20"/>
      <c r="I32" s="12"/>
      <c r="J32" s="12"/>
      <c r="K32" s="20"/>
      <c r="L32" s="20"/>
      <c r="M32" s="12"/>
      <c r="N32" s="21"/>
      <c r="O32" s="12"/>
      <c r="P32" s="12"/>
      <c r="Q32" s="12"/>
    </row>
    <row r="33" spans="1:17" ht="49.5" customHeight="1">
      <c r="A33" s="12"/>
      <c r="B33" s="12"/>
      <c r="C33" s="21"/>
      <c r="D33" s="191" t="s">
        <v>16</v>
      </c>
      <c r="E33" s="191"/>
      <c r="F33" s="191"/>
      <c r="G33" s="191"/>
      <c r="H33" s="20"/>
      <c r="I33" s="19"/>
      <c r="J33" s="19"/>
      <c r="K33" s="192" t="s">
        <v>17</v>
      </c>
      <c r="L33" s="192"/>
      <c r="M33" s="19"/>
      <c r="N33" s="19"/>
      <c r="O33" s="12"/>
      <c r="P33" s="12"/>
      <c r="Q33" s="12"/>
    </row>
    <row r="34" spans="1:17" ht="39.75" customHeight="1">
      <c r="A34" s="193"/>
      <c r="B34" s="193"/>
      <c r="C34" s="19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8.75">
      <c r="A35" s="21" t="s">
        <v>73</v>
      </c>
      <c r="B35" s="21"/>
      <c r="C35" s="21"/>
      <c r="D35" s="186" t="str">
        <f>M!F20</f>
        <v>О.Кучаров</v>
      </c>
      <c r="E35" s="186"/>
      <c r="F35" s="186"/>
      <c r="G35" s="186"/>
      <c r="H35" s="46"/>
      <c r="I35" s="46"/>
      <c r="J35" s="46"/>
      <c r="K35" s="20" t="s">
        <v>18</v>
      </c>
      <c r="L35" s="20"/>
      <c r="M35" s="187"/>
      <c r="N35" s="187"/>
      <c r="O35" s="85" t="str">
        <f>M!G11</f>
        <v>З.Абдуллаев</v>
      </c>
      <c r="P35" s="50"/>
      <c r="Q35" s="50"/>
    </row>
    <row r="36" spans="1:17" ht="18.75">
      <c r="A36" s="189" t="s">
        <v>19</v>
      </c>
      <c r="B36" s="189"/>
      <c r="C36" s="22" t="s">
        <v>1</v>
      </c>
      <c r="D36" s="188" t="s">
        <v>20</v>
      </c>
      <c r="E36" s="188"/>
      <c r="F36" s="188"/>
      <c r="G36" s="188"/>
      <c r="H36" s="46"/>
      <c r="I36" s="23"/>
      <c r="J36" s="23"/>
      <c r="K36" s="12"/>
      <c r="L36" s="12"/>
      <c r="M36" s="188" t="s">
        <v>21</v>
      </c>
      <c r="N36" s="188"/>
      <c r="O36" s="218" t="s">
        <v>20</v>
      </c>
      <c r="P36" s="218"/>
      <c r="Q36" s="218"/>
    </row>
    <row r="37" ht="28.5" customHeight="1"/>
  </sheetData>
  <sheetProtection/>
  <mergeCells count="64">
    <mergeCell ref="D35:G35"/>
    <mergeCell ref="A36:B36"/>
    <mergeCell ref="D36:G36"/>
    <mergeCell ref="M36:N36"/>
    <mergeCell ref="O36:Q36"/>
    <mergeCell ref="M35:N35"/>
    <mergeCell ref="O1:Q1"/>
    <mergeCell ref="A29:C29"/>
    <mergeCell ref="O29:Q29"/>
    <mergeCell ref="A30:C30"/>
    <mergeCell ref="D33:G33"/>
    <mergeCell ref="B27:C27"/>
    <mergeCell ref="K33:L33"/>
    <mergeCell ref="B23:C23"/>
    <mergeCell ref="O23:Q23"/>
    <mergeCell ref="B24:C24"/>
    <mergeCell ref="A34:C34"/>
    <mergeCell ref="O27:Q27"/>
    <mergeCell ref="B28:C28"/>
    <mergeCell ref="O28:Q28"/>
    <mergeCell ref="B25:C25"/>
    <mergeCell ref="O25:Q25"/>
    <mergeCell ref="B26:C26"/>
    <mergeCell ref="O26:Q26"/>
    <mergeCell ref="O24:Q24"/>
    <mergeCell ref="B21:C21"/>
    <mergeCell ref="O21:Q21"/>
    <mergeCell ref="B22:C22"/>
    <mergeCell ref="O22:Q22"/>
    <mergeCell ref="B19:C19"/>
    <mergeCell ref="O19:Q19"/>
    <mergeCell ref="B20:C20"/>
    <mergeCell ref="O20:Q20"/>
    <mergeCell ref="B17:C17"/>
    <mergeCell ref="O17:Q17"/>
    <mergeCell ref="B18:C18"/>
    <mergeCell ref="O18:Q18"/>
    <mergeCell ref="B15:C15"/>
    <mergeCell ref="O15:Q15"/>
    <mergeCell ref="B16:C16"/>
    <mergeCell ref="O16:Q16"/>
    <mergeCell ref="B13:C13"/>
    <mergeCell ref="O13:Q13"/>
    <mergeCell ref="B14:C14"/>
    <mergeCell ref="O14:Q14"/>
    <mergeCell ref="M11:M12"/>
    <mergeCell ref="C9:F9"/>
    <mergeCell ref="P9:Q9"/>
    <mergeCell ref="N11:N12"/>
    <mergeCell ref="O11:Q12"/>
    <mergeCell ref="H9:K9"/>
    <mergeCell ref="A8:B8"/>
    <mergeCell ref="A11:A12"/>
    <mergeCell ref="B11:C12"/>
    <mergeCell ref="D11:D12"/>
    <mergeCell ref="E11:K11"/>
    <mergeCell ref="L11:L12"/>
    <mergeCell ref="A6:Q6"/>
    <mergeCell ref="A2:Q2"/>
    <mergeCell ref="A3:Q3"/>
    <mergeCell ref="A4:I4"/>
    <mergeCell ref="A5:H5"/>
    <mergeCell ref="E7:F7"/>
    <mergeCell ref="H7:I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6"/>
  <sheetViews>
    <sheetView view="pageLayout" zoomScaleSheetLayoutView="100" workbookViewId="0" topLeftCell="A14">
      <selection activeCell="L15" sqref="L15"/>
    </sheetView>
  </sheetViews>
  <sheetFormatPr defaultColWidth="9.140625" defaultRowHeight="12.75"/>
  <cols>
    <col min="1" max="2" width="4.57421875" style="1" customWidth="1"/>
    <col min="3" max="3" width="35.00390625" style="1" customWidth="1"/>
    <col min="4" max="4" width="15.421875" style="1" customWidth="1"/>
    <col min="5" max="6" width="4.7109375" style="1" hidden="1" customWidth="1"/>
    <col min="7" max="7" width="12.57421875" style="1" customWidth="1"/>
    <col min="8" max="8" width="4.7109375" style="1" hidden="1" customWidth="1"/>
    <col min="9" max="9" width="4.28125" style="1" hidden="1" customWidth="1"/>
    <col min="10" max="10" width="11.421875" style="1" customWidth="1"/>
    <col min="11" max="11" width="10.140625" style="1" customWidth="1"/>
    <col min="12" max="12" width="10.57421875" style="1" customWidth="1"/>
    <col min="13" max="13" width="12.421875" style="1" customWidth="1"/>
    <col min="14" max="14" width="10.421875" style="1" customWidth="1"/>
    <col min="15" max="15" width="15.28125" style="1" customWidth="1"/>
  </cols>
  <sheetData>
    <row r="1" spans="1:15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94" t="str">
        <f>M!C6</f>
        <v>12-шакл</v>
      </c>
    </row>
    <row r="2" spans="1:15" ht="15.75" customHeight="1">
      <c r="A2" s="194" t="s">
        <v>126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ht="15.75" customHeight="1">
      <c r="A3" s="194" t="s">
        <v>127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5.75" customHeight="1">
      <c r="A4" s="195" t="s">
        <v>37</v>
      </c>
      <c r="B4" s="195"/>
      <c r="C4" s="195"/>
      <c r="D4" s="195"/>
      <c r="E4" s="195"/>
      <c r="F4" s="195"/>
      <c r="G4" s="195"/>
      <c r="H4" s="195"/>
      <c r="I4" s="195"/>
      <c r="J4" s="13" t="s">
        <v>22</v>
      </c>
      <c r="K4" s="26">
        <f>M!C1</f>
        <v>0</v>
      </c>
      <c r="L4" s="26"/>
      <c r="M4" s="14"/>
      <c r="N4" s="14"/>
      <c r="O4" s="14"/>
    </row>
    <row r="5" spans="1:15" ht="15.75" customHeight="1">
      <c r="A5" s="195" t="str">
        <f>M!C20</f>
        <v>2017-2018 ўқув йили  </v>
      </c>
      <c r="B5" s="195"/>
      <c r="C5" s="195"/>
      <c r="D5" s="195"/>
      <c r="E5" s="195"/>
      <c r="F5" s="195"/>
      <c r="G5" s="195"/>
      <c r="H5" s="195"/>
      <c r="I5" s="44"/>
      <c r="J5" s="86" t="str">
        <f>M!C2</f>
        <v>Баҳорги</v>
      </c>
      <c r="K5" s="43" t="s">
        <v>24</v>
      </c>
      <c r="N5" s="43"/>
      <c r="O5" s="43"/>
    </row>
    <row r="6" spans="1:15" ht="15.75" customHeight="1">
      <c r="A6" s="194" t="str">
        <f>M!B20</f>
        <v>Сув хўжалигини ташкил этиш ва бошқариш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</row>
    <row r="7" spans="1:15" ht="15.75" customHeight="1">
      <c r="A7" s="13"/>
      <c r="B7" s="13"/>
      <c r="C7" s="49">
        <f>M!C3</f>
        <v>2</v>
      </c>
      <c r="D7" s="48" t="s">
        <v>6</v>
      </c>
      <c r="E7" s="196"/>
      <c r="F7" s="196"/>
      <c r="G7" s="25">
        <f>M!C4</f>
        <v>209</v>
      </c>
      <c r="H7" s="196"/>
      <c r="I7" s="196"/>
      <c r="J7" s="48" t="s">
        <v>23</v>
      </c>
      <c r="K7" s="25">
        <f>M!C5</f>
        <v>4</v>
      </c>
      <c r="L7" s="15" t="s">
        <v>7</v>
      </c>
      <c r="M7" s="15"/>
      <c r="N7" s="15"/>
      <c r="O7" s="15"/>
    </row>
    <row r="8" spans="1:15" ht="20.25" customHeight="1">
      <c r="A8" s="220" t="s">
        <v>38</v>
      </c>
      <c r="B8" s="220"/>
      <c r="C8" s="87" t="str">
        <f>M!B12</f>
        <v>Инглиз тили</v>
      </c>
      <c r="D8" s="60" t="s">
        <v>48</v>
      </c>
      <c r="E8" s="60"/>
      <c r="F8" s="60"/>
      <c r="G8" s="221" t="str">
        <f>'ЖН-ОН-1'!T5</f>
        <v>Мураддинова Н</v>
      </c>
      <c r="H8" s="221"/>
      <c r="I8" s="221"/>
      <c r="J8" s="221"/>
      <c r="K8" s="61"/>
      <c r="L8" s="60" t="s">
        <v>47</v>
      </c>
      <c r="M8" s="60"/>
      <c r="N8" s="62">
        <f>'ЖН-ОН-1'!T6</f>
        <v>0</v>
      </c>
      <c r="O8" s="63"/>
    </row>
    <row r="9" spans="1:15" ht="18.75" customHeight="1">
      <c r="A9" s="16" t="s">
        <v>25</v>
      </c>
      <c r="B9" s="16"/>
      <c r="C9" s="222" t="s">
        <v>26</v>
      </c>
      <c r="D9" s="222"/>
      <c r="E9" s="222"/>
      <c r="F9" s="222"/>
      <c r="G9" s="88">
        <f>M!C12</f>
        <v>208</v>
      </c>
      <c r="H9" s="219" t="s">
        <v>42</v>
      </c>
      <c r="I9" s="219"/>
      <c r="J9" s="219"/>
      <c r="K9" s="219"/>
      <c r="L9" s="88">
        <f>M!E12</f>
        <v>12</v>
      </c>
      <c r="M9" s="89" t="str">
        <f>M!F8</f>
        <v>июнь 2018 й.</v>
      </c>
      <c r="N9" s="90"/>
      <c r="O9" s="90"/>
    </row>
    <row r="10" spans="1:15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24.75" customHeight="1" thickBot="1">
      <c r="A11" s="198" t="s">
        <v>0</v>
      </c>
      <c r="B11" s="199" t="s">
        <v>39</v>
      </c>
      <c r="C11" s="199"/>
      <c r="D11" s="200" t="s">
        <v>8</v>
      </c>
      <c r="E11" s="199" t="s">
        <v>9</v>
      </c>
      <c r="F11" s="199"/>
      <c r="G11" s="199"/>
      <c r="H11" s="199"/>
      <c r="I11" s="199"/>
      <c r="J11" s="199"/>
      <c r="K11" s="199"/>
      <c r="L11" s="201" t="s">
        <v>10</v>
      </c>
      <c r="M11" s="201" t="s">
        <v>11</v>
      </c>
      <c r="N11" s="201" t="s">
        <v>12</v>
      </c>
      <c r="O11" s="199" t="s">
        <v>77</v>
      </c>
    </row>
    <row r="12" spans="1:15" ht="71.25" customHeight="1" thickBot="1">
      <c r="A12" s="198"/>
      <c r="B12" s="199"/>
      <c r="C12" s="199"/>
      <c r="D12" s="200"/>
      <c r="E12" s="76" t="s">
        <v>2</v>
      </c>
      <c r="F12" s="76" t="s">
        <v>3</v>
      </c>
      <c r="G12" s="76" t="s">
        <v>62</v>
      </c>
      <c r="H12" s="76" t="s">
        <v>33</v>
      </c>
      <c r="I12" s="76" t="s">
        <v>34</v>
      </c>
      <c r="J12" s="76" t="s">
        <v>55</v>
      </c>
      <c r="K12" s="76" t="s">
        <v>58</v>
      </c>
      <c r="L12" s="201"/>
      <c r="M12" s="201"/>
      <c r="N12" s="201"/>
      <c r="O12" s="199"/>
    </row>
    <row r="13" spans="1:15" s="2" customFormat="1" ht="27.75" customHeight="1" thickBot="1">
      <c r="A13" s="77">
        <v>1</v>
      </c>
      <c r="B13" s="206" t="str">
        <f>'ЖН-ОН-1'!B8</f>
        <v>Абдуллаева Мадина Ботир қизи</v>
      </c>
      <c r="C13" s="206"/>
      <c r="D13" s="78" t="str">
        <f>'ЖН-ОН-1'!C8</f>
        <v>С-16-322</v>
      </c>
      <c r="E13" s="79">
        <f>'ЖН-ОН-1'!T8+'ЖН-ОН-1'!U8</f>
        <v>16</v>
      </c>
      <c r="F13" s="79">
        <f>'ЖН-ОН-1'!V8+'ЖН-ОН-1'!W8</f>
        <v>16</v>
      </c>
      <c r="G13" s="77">
        <f>+'ЖН-ОН-1'!T8+'ЖН-ОН-1'!U8+'ЖН-ОН-1'!V8+'ЖН-ОН-1'!W8</f>
        <v>32</v>
      </c>
      <c r="H13" s="77">
        <f>'ЖН-ОН-2'!T10+'ЖН-ОН-2'!U10</f>
        <v>0</v>
      </c>
      <c r="I13" s="77">
        <f>'ЖН-ОН-2'!V10+'ЖН-ОН-2'!W10</f>
        <v>0</v>
      </c>
      <c r="J13" s="77">
        <f>+'ЖН-ОН-2'!T8+'ЖН-ОН-2'!U8+'ЖН-ОН-2'!V8+'ЖН-ОН-2'!W8</f>
        <v>0</v>
      </c>
      <c r="K13" s="77">
        <f>G13+J13</f>
        <v>32</v>
      </c>
      <c r="L13" s="80" t="str">
        <f aca="true" t="shared" si="0" ref="L13:L28">IF(OR(K13&lt;39),"-","")</f>
        <v>-</v>
      </c>
      <c r="M13" s="80">
        <f>IF(L13="-",K13,"")</f>
        <v>32</v>
      </c>
      <c r="N13" s="80" t="str">
        <f>IF(L13="-","-","")</f>
        <v>-</v>
      </c>
      <c r="O13" s="80"/>
    </row>
    <row r="14" spans="1:15" s="2" customFormat="1" ht="27.75" customHeight="1" thickBot="1">
      <c r="A14" s="77">
        <v>2</v>
      </c>
      <c r="B14" s="206" t="str">
        <f>'ЖН-ОН-1'!B9</f>
        <v>Абдураззақов Дониёр Ортиқалиевич</v>
      </c>
      <c r="C14" s="206"/>
      <c r="D14" s="78" t="str">
        <f>'ЖН-ОН-1'!C9</f>
        <v>G-16-388</v>
      </c>
      <c r="E14" s="79">
        <f>'ЖН-ОН-1'!T9+'ЖН-ОН-1'!U9</f>
        <v>13</v>
      </c>
      <c r="F14" s="79">
        <f>'ЖН-ОН-1'!V9+'ЖН-ОН-1'!W9</f>
        <v>14</v>
      </c>
      <c r="G14" s="77">
        <f>+'ЖН-ОН-1'!T9+'ЖН-ОН-1'!U9+'ЖН-ОН-1'!V9+'ЖН-ОН-1'!W9</f>
        <v>27</v>
      </c>
      <c r="H14" s="77">
        <f>'ЖН-ОН-2'!T11+'ЖН-ОН-2'!U11</f>
        <v>0</v>
      </c>
      <c r="I14" s="77">
        <f>'ЖН-ОН-2'!V11+'ЖН-ОН-2'!W11</f>
        <v>0</v>
      </c>
      <c r="J14" s="77">
        <f>+'ЖН-ОН-2'!T9+'ЖН-ОН-2'!U9+'ЖН-ОН-2'!V9+'ЖН-ОН-2'!W9</f>
        <v>0</v>
      </c>
      <c r="K14" s="77">
        <f aca="true" t="shared" si="1" ref="K14:K28">G14+J14</f>
        <v>27</v>
      </c>
      <c r="L14" s="80" t="str">
        <f t="shared" si="0"/>
        <v>-</v>
      </c>
      <c r="M14" s="80">
        <f aca="true" t="shared" si="2" ref="M14:M28">IF(L14="-",K14,"")</f>
        <v>27</v>
      </c>
      <c r="N14" s="80" t="str">
        <f aca="true" t="shared" si="3" ref="N14:N28">IF(L14="-","-","")</f>
        <v>-</v>
      </c>
      <c r="O14" s="80"/>
    </row>
    <row r="15" spans="1:15" s="2" customFormat="1" ht="27.75" customHeight="1" thickBot="1">
      <c r="A15" s="77">
        <v>3</v>
      </c>
      <c r="B15" s="206" t="str">
        <f>'ЖН-ОН-1'!B10</f>
        <v>Алматова Умида Зоир қизи</v>
      </c>
      <c r="C15" s="206"/>
      <c r="D15" s="78" t="str">
        <f>'ЖН-ОН-1'!C10</f>
        <v>С-16-387</v>
      </c>
      <c r="E15" s="79">
        <f>'ЖН-ОН-1'!T10+'ЖН-ОН-1'!U10</f>
        <v>13</v>
      </c>
      <c r="F15" s="79">
        <f>'ЖН-ОН-1'!V10+'ЖН-ОН-1'!W10</f>
        <v>14</v>
      </c>
      <c r="G15" s="77">
        <f>+'ЖН-ОН-1'!T10+'ЖН-ОН-1'!U10+'ЖН-ОН-1'!V10+'ЖН-ОН-1'!W10</f>
        <v>27</v>
      </c>
      <c r="H15" s="77">
        <f>'ЖН-ОН-2'!T12+'ЖН-ОН-2'!U12</f>
        <v>0</v>
      </c>
      <c r="I15" s="77">
        <f>'ЖН-ОН-2'!V12+'ЖН-ОН-2'!W12</f>
        <v>0</v>
      </c>
      <c r="J15" s="77">
        <f>+'ЖН-ОН-2'!T10+'ЖН-ОН-2'!U10+'ЖН-ОН-2'!V10+'ЖН-ОН-2'!W10</f>
        <v>0</v>
      </c>
      <c r="K15" s="77">
        <f t="shared" si="1"/>
        <v>27</v>
      </c>
      <c r="L15" s="80" t="str">
        <f t="shared" si="0"/>
        <v>-</v>
      </c>
      <c r="M15" s="80">
        <f t="shared" si="2"/>
        <v>27</v>
      </c>
      <c r="N15" s="80" t="str">
        <f t="shared" si="3"/>
        <v>-</v>
      </c>
      <c r="O15" s="80"/>
    </row>
    <row r="16" spans="1:15" s="2" customFormat="1" ht="27.75" customHeight="1" thickBot="1">
      <c r="A16" s="77">
        <v>4</v>
      </c>
      <c r="B16" s="206" t="str">
        <f>'ЖН-ОН-1'!B11</f>
        <v>Ахмеджанов Сарвар Шоалиевич</v>
      </c>
      <c r="C16" s="206"/>
      <c r="D16" s="78" t="str">
        <f>'ЖН-ОН-1'!C11</f>
        <v>С-16-201</v>
      </c>
      <c r="E16" s="79">
        <f>'ЖН-ОН-1'!T11+'ЖН-ОН-1'!U11</f>
        <v>16</v>
      </c>
      <c r="F16" s="79">
        <f>'ЖН-ОН-1'!V11+'ЖН-ОН-1'!W11</f>
        <v>17</v>
      </c>
      <c r="G16" s="77">
        <f>+'ЖН-ОН-1'!T11+'ЖН-ОН-1'!U11+'ЖН-ОН-1'!V11+'ЖН-ОН-1'!W11</f>
        <v>33</v>
      </c>
      <c r="H16" s="77">
        <f>'ЖН-ОН-2'!T13+'ЖН-ОН-2'!U13</f>
        <v>0</v>
      </c>
      <c r="I16" s="77">
        <f>'ЖН-ОН-2'!V13+'ЖН-ОН-2'!W13</f>
        <v>0</v>
      </c>
      <c r="J16" s="77">
        <f>+'ЖН-ОН-2'!T11+'ЖН-ОН-2'!U11+'ЖН-ОН-2'!V11+'ЖН-ОН-2'!W11</f>
        <v>0</v>
      </c>
      <c r="K16" s="77">
        <f t="shared" si="1"/>
        <v>33</v>
      </c>
      <c r="L16" s="80" t="str">
        <f t="shared" si="0"/>
        <v>-</v>
      </c>
      <c r="M16" s="80">
        <f t="shared" si="2"/>
        <v>33</v>
      </c>
      <c r="N16" s="80" t="str">
        <f t="shared" si="3"/>
        <v>-</v>
      </c>
      <c r="O16" s="80"/>
    </row>
    <row r="17" spans="1:15" s="2" customFormat="1" ht="27.75" customHeight="1" thickBot="1">
      <c r="A17" s="77">
        <v>5</v>
      </c>
      <c r="B17" s="206" t="str">
        <f>'ЖН-ОН-1'!B12</f>
        <v>Бараев Марат Асхатович</v>
      </c>
      <c r="C17" s="206"/>
      <c r="D17" s="78" t="str">
        <f>'ЖН-ОН-1'!C12</f>
        <v>G-16-161</v>
      </c>
      <c r="E17" s="79">
        <f>'ЖН-ОН-1'!T12+'ЖН-ОН-1'!U12</f>
        <v>11</v>
      </c>
      <c r="F17" s="79">
        <f>'ЖН-ОН-1'!V12+'ЖН-ОН-1'!W12</f>
        <v>11</v>
      </c>
      <c r="G17" s="77">
        <f>+'ЖН-ОН-1'!T12+'ЖН-ОН-1'!U12+'ЖН-ОН-1'!V12+'ЖН-ОН-1'!W12</f>
        <v>22</v>
      </c>
      <c r="H17" s="77">
        <f>'ЖН-ОН-2'!T14+'ЖН-ОН-2'!U14</f>
        <v>0</v>
      </c>
      <c r="I17" s="77">
        <f>'ЖН-ОН-2'!V14+'ЖН-ОН-2'!W14</f>
        <v>0</v>
      </c>
      <c r="J17" s="77">
        <f>+'ЖН-ОН-2'!T12+'ЖН-ОН-2'!U12+'ЖН-ОН-2'!V12+'ЖН-ОН-2'!W12</f>
        <v>0</v>
      </c>
      <c r="K17" s="77">
        <f t="shared" si="1"/>
        <v>22</v>
      </c>
      <c r="L17" s="80" t="str">
        <f t="shared" si="0"/>
        <v>-</v>
      </c>
      <c r="M17" s="80">
        <f t="shared" si="2"/>
        <v>22</v>
      </c>
      <c r="N17" s="80" t="str">
        <f t="shared" si="3"/>
        <v>-</v>
      </c>
      <c r="O17" s="80"/>
    </row>
    <row r="18" spans="1:15" s="2" customFormat="1" ht="27.75" customHeight="1" thickBot="1">
      <c r="A18" s="77">
        <v>6</v>
      </c>
      <c r="B18" s="206" t="str">
        <f>'ЖН-ОН-1'!B13</f>
        <v>Джалгасбаева Айман Нургази қизи</v>
      </c>
      <c r="C18" s="206"/>
      <c r="D18" s="78" t="str">
        <f>'ЖН-ОН-1'!C13</f>
        <v>С-16-449</v>
      </c>
      <c r="E18" s="79">
        <f>'ЖН-ОН-1'!T13+'ЖН-ОН-1'!U13</f>
        <v>16</v>
      </c>
      <c r="F18" s="79">
        <f>'ЖН-ОН-1'!V13+'ЖН-ОН-1'!W13</f>
        <v>16</v>
      </c>
      <c r="G18" s="77">
        <f>+'ЖН-ОН-1'!T13+'ЖН-ОН-1'!U13+'ЖН-ОН-1'!V13+'ЖН-ОН-1'!W13</f>
        <v>32</v>
      </c>
      <c r="H18" s="77">
        <f>'ЖН-ОН-2'!T15+'ЖН-ОН-2'!U15</f>
        <v>0</v>
      </c>
      <c r="I18" s="77">
        <f>'ЖН-ОН-2'!V15+'ЖН-ОН-2'!W15</f>
        <v>0</v>
      </c>
      <c r="J18" s="77">
        <f>+'ЖН-ОН-2'!T13+'ЖН-ОН-2'!U13+'ЖН-ОН-2'!V13+'ЖН-ОН-2'!W13</f>
        <v>0</v>
      </c>
      <c r="K18" s="77">
        <f t="shared" si="1"/>
        <v>32</v>
      </c>
      <c r="L18" s="80" t="str">
        <f t="shared" si="0"/>
        <v>-</v>
      </c>
      <c r="M18" s="80">
        <f t="shared" si="2"/>
        <v>32</v>
      </c>
      <c r="N18" s="80" t="str">
        <f>IF(L18="-","-","")</f>
        <v>-</v>
      </c>
      <c r="O18" s="80"/>
    </row>
    <row r="19" spans="1:15" s="2" customFormat="1" ht="27.75" customHeight="1" thickBot="1">
      <c r="A19" s="77">
        <v>7</v>
      </c>
      <c r="B19" s="206" t="str">
        <f>'ЖН-ОН-1'!B14</f>
        <v>Джурабаев Улуғбек Бахромжон ўғли</v>
      </c>
      <c r="C19" s="206"/>
      <c r="D19" s="78" t="str">
        <f>'ЖН-ОН-1'!C14</f>
        <v>С-16-320</v>
      </c>
      <c r="E19" s="79">
        <f>'ЖН-ОН-1'!T14+'ЖН-ОН-1'!U14</f>
        <v>14</v>
      </c>
      <c r="F19" s="79">
        <f>'ЖН-ОН-1'!V14+'ЖН-ОН-1'!W14</f>
        <v>16</v>
      </c>
      <c r="G19" s="77">
        <f>+'ЖН-ОН-1'!T14+'ЖН-ОН-1'!U14+'ЖН-ОН-1'!V14+'ЖН-ОН-1'!W14</f>
        <v>30</v>
      </c>
      <c r="H19" s="77">
        <f>'ЖН-ОН-2'!T16+'ЖН-ОН-2'!U16</f>
        <v>0</v>
      </c>
      <c r="I19" s="77">
        <f>'ЖН-ОН-2'!V16+'ЖН-ОН-2'!W16</f>
        <v>0</v>
      </c>
      <c r="J19" s="77">
        <f>+'ЖН-ОН-2'!T14+'ЖН-ОН-2'!U14+'ЖН-ОН-2'!V14+'ЖН-ОН-2'!W14</f>
        <v>0</v>
      </c>
      <c r="K19" s="77">
        <f t="shared" si="1"/>
        <v>30</v>
      </c>
      <c r="L19" s="80" t="str">
        <f t="shared" si="0"/>
        <v>-</v>
      </c>
      <c r="M19" s="80">
        <f t="shared" si="2"/>
        <v>30</v>
      </c>
      <c r="N19" s="80" t="str">
        <f t="shared" si="3"/>
        <v>-</v>
      </c>
      <c r="O19" s="80"/>
    </row>
    <row r="20" spans="1:15" s="2" customFormat="1" ht="27.75" customHeight="1" thickBot="1">
      <c r="A20" s="77">
        <v>8</v>
      </c>
      <c r="B20" s="206" t="str">
        <f>'ЖН-ОН-1'!B15</f>
        <v>Курбанов Искандер Маратович</v>
      </c>
      <c r="C20" s="206"/>
      <c r="D20" s="78" t="str">
        <f>'ЖН-ОН-1'!C15</f>
        <v>С-16-324</v>
      </c>
      <c r="E20" s="79">
        <f>'ЖН-ОН-1'!T15+'ЖН-ОН-1'!U15</f>
        <v>9</v>
      </c>
      <c r="F20" s="79">
        <f>'ЖН-ОН-1'!V15+'ЖН-ОН-1'!W15</f>
        <v>10</v>
      </c>
      <c r="G20" s="77">
        <f>+'ЖН-ОН-1'!T15+'ЖН-ОН-1'!U15+'ЖН-ОН-1'!V15+'ЖН-ОН-1'!W15</f>
        <v>19</v>
      </c>
      <c r="H20" s="77">
        <f>'ЖН-ОН-2'!T17+'ЖН-ОН-2'!U17</f>
        <v>0</v>
      </c>
      <c r="I20" s="77">
        <f>'ЖН-ОН-2'!V17+'ЖН-ОН-2'!W17</f>
        <v>0</v>
      </c>
      <c r="J20" s="77">
        <f>+'ЖН-ОН-2'!T15+'ЖН-ОН-2'!U15+'ЖН-ОН-2'!V15+'ЖН-ОН-2'!W15</f>
        <v>0</v>
      </c>
      <c r="K20" s="77">
        <f t="shared" si="1"/>
        <v>19</v>
      </c>
      <c r="L20" s="80" t="str">
        <f t="shared" si="0"/>
        <v>-</v>
      </c>
      <c r="M20" s="80">
        <f t="shared" si="2"/>
        <v>19</v>
      </c>
      <c r="N20" s="80" t="str">
        <f>IF(L20="-","-","")</f>
        <v>-</v>
      </c>
      <c r="O20" s="80"/>
    </row>
    <row r="21" spans="1:15" s="2" customFormat="1" ht="27.75" customHeight="1" thickBot="1">
      <c r="A21" s="77">
        <v>9</v>
      </c>
      <c r="B21" s="206" t="str">
        <f>'ЖН-ОН-1'!B16</f>
        <v>Мажидова Мафтуна Фарход қизи</v>
      </c>
      <c r="C21" s="206"/>
      <c r="D21" s="78" t="str">
        <f>'ЖН-ОН-1'!C16</f>
        <v>G-16-112</v>
      </c>
      <c r="E21" s="79">
        <f>'ЖН-ОН-1'!T16+'ЖН-ОН-1'!U16</f>
        <v>13</v>
      </c>
      <c r="F21" s="79">
        <f>'ЖН-ОН-1'!V16+'ЖН-ОН-1'!W16</f>
        <v>12</v>
      </c>
      <c r="G21" s="77">
        <f>+'ЖН-ОН-1'!T16+'ЖН-ОН-1'!U16+'ЖН-ОН-1'!V16+'ЖН-ОН-1'!W16</f>
        <v>25</v>
      </c>
      <c r="H21" s="77">
        <f>'ЖН-ОН-2'!T18+'ЖН-ОН-2'!U18</f>
        <v>0</v>
      </c>
      <c r="I21" s="77">
        <f>'ЖН-ОН-2'!V18+'ЖН-ОН-2'!W18</f>
        <v>0</v>
      </c>
      <c r="J21" s="77">
        <f>+'ЖН-ОН-2'!T16+'ЖН-ОН-2'!U16+'ЖН-ОН-2'!V16+'ЖН-ОН-2'!W16</f>
        <v>0</v>
      </c>
      <c r="K21" s="77">
        <f t="shared" si="1"/>
        <v>25</v>
      </c>
      <c r="L21" s="80" t="str">
        <f t="shared" si="0"/>
        <v>-</v>
      </c>
      <c r="M21" s="80">
        <f t="shared" si="2"/>
        <v>25</v>
      </c>
      <c r="N21" s="80" t="str">
        <f>IF(L21="-","-","")</f>
        <v>-</v>
      </c>
      <c r="O21" s="80"/>
    </row>
    <row r="22" spans="1:15" s="2" customFormat="1" ht="27.75" customHeight="1" thickBot="1">
      <c r="A22" s="77">
        <v>10</v>
      </c>
      <c r="B22" s="206" t="str">
        <f>'ЖН-ОН-1'!B17</f>
        <v>Ниязов Хусан Тахиржанович</v>
      </c>
      <c r="C22" s="206"/>
      <c r="D22" s="78" t="str">
        <f>'ЖН-ОН-1'!C17</f>
        <v>G-16-323</v>
      </c>
      <c r="E22" s="79">
        <f>'ЖН-ОН-1'!T17+'ЖН-ОН-1'!U17</f>
        <v>14</v>
      </c>
      <c r="F22" s="79">
        <f>'ЖН-ОН-1'!V17+'ЖН-ОН-1'!W17</f>
        <v>15</v>
      </c>
      <c r="G22" s="77">
        <f>+'ЖН-ОН-1'!T17+'ЖН-ОН-1'!U17+'ЖН-ОН-1'!V17+'ЖН-ОН-1'!W17</f>
        <v>29</v>
      </c>
      <c r="H22" s="77">
        <f>'ЖН-ОН-2'!T19+'ЖН-ОН-2'!U19</f>
        <v>0</v>
      </c>
      <c r="I22" s="77">
        <f>'ЖН-ОН-2'!V19+'ЖН-ОН-2'!W19</f>
        <v>0</v>
      </c>
      <c r="J22" s="77">
        <f>+'ЖН-ОН-2'!T17+'ЖН-ОН-2'!U17+'ЖН-ОН-2'!V17+'ЖН-ОН-2'!W17</f>
        <v>0</v>
      </c>
      <c r="K22" s="77">
        <f t="shared" si="1"/>
        <v>29</v>
      </c>
      <c r="L22" s="80" t="str">
        <f t="shared" si="0"/>
        <v>-</v>
      </c>
      <c r="M22" s="80">
        <f t="shared" si="2"/>
        <v>29</v>
      </c>
      <c r="N22" s="80" t="str">
        <f t="shared" si="3"/>
        <v>-</v>
      </c>
      <c r="O22" s="80"/>
    </row>
    <row r="23" spans="1:15" s="2" customFormat="1" ht="27.75" customHeight="1" thickBot="1">
      <c r="A23" s="77">
        <v>11</v>
      </c>
      <c r="B23" s="206" t="str">
        <f>'ЖН-ОН-1'!B18</f>
        <v>Мирагзамова Дилором Ахат қизи</v>
      </c>
      <c r="C23" s="206"/>
      <c r="D23" s="78" t="str">
        <f>'ЖН-ОН-1'!C18</f>
        <v>С-16-386</v>
      </c>
      <c r="E23" s="79">
        <f>'ЖН-ОН-1'!T18+'ЖН-ОН-1'!U18</f>
        <v>12</v>
      </c>
      <c r="F23" s="79">
        <f>'ЖН-ОН-1'!V18+'ЖН-ОН-1'!W18</f>
        <v>13</v>
      </c>
      <c r="G23" s="77">
        <f>+'ЖН-ОН-1'!T18+'ЖН-ОН-1'!U18+'ЖН-ОН-1'!V18+'ЖН-ОН-1'!W18</f>
        <v>25</v>
      </c>
      <c r="H23" s="77">
        <f>'ЖН-ОН-2'!T20+'ЖН-ОН-2'!U20</f>
        <v>0</v>
      </c>
      <c r="I23" s="77">
        <f>'ЖН-ОН-2'!V20+'ЖН-ОН-2'!W20</f>
        <v>0</v>
      </c>
      <c r="J23" s="77">
        <f>+'ЖН-ОН-2'!T18+'ЖН-ОН-2'!U18+'ЖН-ОН-2'!V18+'ЖН-ОН-2'!W18</f>
        <v>0</v>
      </c>
      <c r="K23" s="77">
        <f t="shared" si="1"/>
        <v>25</v>
      </c>
      <c r="L23" s="80" t="str">
        <f t="shared" si="0"/>
        <v>-</v>
      </c>
      <c r="M23" s="80">
        <f t="shared" si="2"/>
        <v>25</v>
      </c>
      <c r="N23" s="80" t="str">
        <f>IF(L23="-","-","")</f>
        <v>-</v>
      </c>
      <c r="O23" s="80"/>
    </row>
    <row r="24" spans="1:15" s="2" customFormat="1" ht="27.75" customHeight="1" thickBot="1">
      <c r="A24" s="77">
        <v>12</v>
      </c>
      <c r="B24" s="206" t="str">
        <f>'ЖН-ОН-1'!B19</f>
        <v>Омилхонов Шахзодхон Жамолхон ўғли</v>
      </c>
      <c r="C24" s="206"/>
      <c r="D24" s="78" t="str">
        <f>'ЖН-ОН-1'!C19</f>
        <v>С-16-200</v>
      </c>
      <c r="E24" s="79">
        <f>'ЖН-ОН-1'!T19+'ЖН-ОН-1'!U19</f>
        <v>11</v>
      </c>
      <c r="F24" s="79">
        <f>'ЖН-ОН-1'!V19+'ЖН-ОН-1'!W19</f>
        <v>12</v>
      </c>
      <c r="G24" s="77">
        <f>+'ЖН-ОН-1'!T19+'ЖН-ОН-1'!U19+'ЖН-ОН-1'!V19+'ЖН-ОН-1'!W19</f>
        <v>23</v>
      </c>
      <c r="H24" s="77">
        <f>'ЖН-ОН-2'!T21+'ЖН-ОН-2'!U21</f>
        <v>0</v>
      </c>
      <c r="I24" s="77">
        <f>'ЖН-ОН-2'!V21+'ЖН-ОН-2'!W21</f>
        <v>0</v>
      </c>
      <c r="J24" s="77">
        <f>+'ЖН-ОН-2'!T19+'ЖН-ОН-2'!U19+'ЖН-ОН-2'!V19+'ЖН-ОН-2'!W19</f>
        <v>0</v>
      </c>
      <c r="K24" s="77">
        <f t="shared" si="1"/>
        <v>23</v>
      </c>
      <c r="L24" s="80" t="str">
        <f t="shared" si="0"/>
        <v>-</v>
      </c>
      <c r="M24" s="80">
        <f t="shared" si="2"/>
        <v>23</v>
      </c>
      <c r="N24" s="80" t="str">
        <f t="shared" si="3"/>
        <v>-</v>
      </c>
      <c r="O24" s="80"/>
    </row>
    <row r="25" spans="1:15" s="2" customFormat="1" ht="27.75" customHeight="1" thickBot="1">
      <c r="A25" s="77">
        <v>13</v>
      </c>
      <c r="B25" s="206" t="str">
        <f>'ЖН-ОН-1'!B20</f>
        <v>Сайфуллаева Шахзода Шухрат қизи</v>
      </c>
      <c r="C25" s="206"/>
      <c r="D25" s="78" t="str">
        <f>'ЖН-ОН-1'!C20</f>
        <v>G-16-321</v>
      </c>
      <c r="E25" s="79">
        <f>'ЖН-ОН-1'!T20+'ЖН-ОН-1'!U20</f>
        <v>14</v>
      </c>
      <c r="F25" s="79">
        <f>'ЖН-ОН-1'!V20+'ЖН-ОН-1'!W20</f>
        <v>15</v>
      </c>
      <c r="G25" s="77">
        <f>+'ЖН-ОН-1'!T20+'ЖН-ОН-1'!U20+'ЖН-ОН-1'!V20+'ЖН-ОН-1'!W20</f>
        <v>29</v>
      </c>
      <c r="H25" s="77">
        <f>'ЖН-ОН-2'!T22+'ЖН-ОН-2'!U22</f>
        <v>0</v>
      </c>
      <c r="I25" s="77">
        <f>'ЖН-ОН-2'!V22+'ЖН-ОН-2'!W22</f>
        <v>0</v>
      </c>
      <c r="J25" s="77">
        <f>+'ЖН-ОН-2'!T20+'ЖН-ОН-2'!U20+'ЖН-ОН-2'!V20+'ЖН-ОН-2'!W20</f>
        <v>0</v>
      </c>
      <c r="K25" s="77">
        <f t="shared" si="1"/>
        <v>29</v>
      </c>
      <c r="L25" s="80" t="str">
        <f t="shared" si="0"/>
        <v>-</v>
      </c>
      <c r="M25" s="80">
        <f t="shared" si="2"/>
        <v>29</v>
      </c>
      <c r="N25" s="80" t="str">
        <f t="shared" si="3"/>
        <v>-</v>
      </c>
      <c r="O25" s="80"/>
    </row>
    <row r="26" spans="1:15" s="2" customFormat="1" ht="27.75" customHeight="1" thickBot="1">
      <c r="A26" s="77">
        <v>14</v>
      </c>
      <c r="B26" s="206" t="str">
        <f>'ЖН-ОН-1'!B21</f>
        <v>Турдалиев Шерзоджон Шавкатжон ўғли</v>
      </c>
      <c r="C26" s="206"/>
      <c r="D26" s="78" t="str">
        <f>'ЖН-ОН-1'!C21</f>
        <v>С-16-162</v>
      </c>
      <c r="E26" s="79">
        <f>'ЖН-ОН-1'!T21+'ЖН-ОН-1'!U21</f>
        <v>13</v>
      </c>
      <c r="F26" s="79">
        <f>'ЖН-ОН-1'!V21+'ЖН-ОН-1'!W21</f>
        <v>13</v>
      </c>
      <c r="G26" s="77">
        <f>+'ЖН-ОН-1'!T21+'ЖН-ОН-1'!U21+'ЖН-ОН-1'!V21+'ЖН-ОН-1'!W21</f>
        <v>26</v>
      </c>
      <c r="H26" s="77">
        <f>'ЖН-ОН-2'!T23+'ЖН-ОН-2'!U23</f>
        <v>0</v>
      </c>
      <c r="I26" s="77">
        <f>'ЖН-ОН-2'!V23+'ЖН-ОН-2'!W23</f>
        <v>0</v>
      </c>
      <c r="J26" s="77">
        <f>+'ЖН-ОН-2'!T21+'ЖН-ОН-2'!U21+'ЖН-ОН-2'!V21+'ЖН-ОН-2'!W21</f>
        <v>0</v>
      </c>
      <c r="K26" s="77">
        <f t="shared" si="1"/>
        <v>26</v>
      </c>
      <c r="L26" s="80" t="str">
        <f t="shared" si="0"/>
        <v>-</v>
      </c>
      <c r="M26" s="80">
        <f t="shared" si="2"/>
        <v>26</v>
      </c>
      <c r="N26" s="80" t="str">
        <f>IF(L26="-","-","")</f>
        <v>-</v>
      </c>
      <c r="O26" s="80"/>
    </row>
    <row r="27" spans="1:15" s="2" customFormat="1" ht="27.75" customHeight="1" thickBot="1">
      <c r="A27" s="77">
        <v>15</v>
      </c>
      <c r="B27" s="206" t="str">
        <f>'ЖН-ОН-1'!B22</f>
        <v>Халфина Руфина Рустам қизи</v>
      </c>
      <c r="C27" s="206"/>
      <c r="D27" s="78" t="str">
        <f>'ЖН-ОН-1'!C22</f>
        <v>С16-436</v>
      </c>
      <c r="E27" s="79">
        <f>'ЖН-ОН-1'!T22+'ЖН-ОН-1'!U22</f>
        <v>17</v>
      </c>
      <c r="F27" s="79">
        <f>'ЖН-ОН-1'!V22+'ЖН-ОН-1'!W22</f>
        <v>17</v>
      </c>
      <c r="G27" s="77">
        <f>+'ЖН-ОН-1'!T22+'ЖН-ОН-1'!U22+'ЖН-ОН-1'!V22+'ЖН-ОН-1'!W22</f>
        <v>34</v>
      </c>
      <c r="H27" s="77" t="e">
        <f>'ЖН-ОН-2'!#REF!+'ЖН-ОН-2'!#REF!</f>
        <v>#REF!</v>
      </c>
      <c r="I27" s="77" t="e">
        <f>'ЖН-ОН-2'!#REF!+'ЖН-ОН-2'!#REF!</f>
        <v>#REF!</v>
      </c>
      <c r="J27" s="77">
        <f>+'ЖН-ОН-2'!T22+'ЖН-ОН-2'!U22+'ЖН-ОН-2'!V22+'ЖН-ОН-2'!W22</f>
        <v>0</v>
      </c>
      <c r="K27" s="77">
        <f t="shared" si="1"/>
        <v>34</v>
      </c>
      <c r="L27" s="80" t="str">
        <f t="shared" si="0"/>
        <v>-</v>
      </c>
      <c r="M27" s="80">
        <f t="shared" si="2"/>
        <v>34</v>
      </c>
      <c r="N27" s="80" t="str">
        <f>IF(L27="-","-","")</f>
        <v>-</v>
      </c>
      <c r="O27" s="80"/>
    </row>
    <row r="28" spans="1:15" s="2" customFormat="1" ht="27.75" customHeight="1" thickBot="1">
      <c r="A28" s="77">
        <v>16</v>
      </c>
      <c r="B28" s="206" t="str">
        <f>'ЖН-ОН-1'!B23</f>
        <v>Цой Виктор Вадимович</v>
      </c>
      <c r="C28" s="206"/>
      <c r="D28" s="78" t="str">
        <f>'ЖН-ОН-1'!C23</f>
        <v>С-16-199</v>
      </c>
      <c r="E28" s="79">
        <f>'ЖН-ОН-1'!T23+'ЖН-ОН-1'!U23</f>
        <v>14</v>
      </c>
      <c r="F28" s="79">
        <f>'ЖН-ОН-1'!V23+'ЖН-ОН-1'!W23</f>
        <v>16</v>
      </c>
      <c r="G28" s="77">
        <f>+'ЖН-ОН-1'!T23+'ЖН-ОН-1'!U23+'ЖН-ОН-1'!V23+'ЖН-ОН-1'!W23</f>
        <v>30</v>
      </c>
      <c r="H28" s="77" t="e">
        <f>'ЖН-ОН-2'!#REF!+'ЖН-ОН-2'!#REF!</f>
        <v>#REF!</v>
      </c>
      <c r="I28" s="77" t="e">
        <f>'ЖН-ОН-2'!#REF!+'ЖН-ОН-2'!#REF!</f>
        <v>#REF!</v>
      </c>
      <c r="J28" s="77">
        <f>+'ЖН-ОН-2'!T23+'ЖН-ОН-2'!U23+'ЖН-ОН-2'!V23+'ЖН-ОН-2'!W23</f>
        <v>0</v>
      </c>
      <c r="K28" s="77">
        <f t="shared" si="1"/>
        <v>30</v>
      </c>
      <c r="L28" s="80" t="str">
        <f t="shared" si="0"/>
        <v>-</v>
      </c>
      <c r="M28" s="80">
        <f t="shared" si="2"/>
        <v>30</v>
      </c>
      <c r="N28" s="80" t="str">
        <f t="shared" si="3"/>
        <v>-</v>
      </c>
      <c r="O28" s="80"/>
    </row>
    <row r="29" spans="1:15" s="2" customFormat="1" ht="27.75" customHeight="1" thickBot="1">
      <c r="A29" s="212" t="s">
        <v>14</v>
      </c>
      <c r="B29" s="212"/>
      <c r="C29" s="212"/>
      <c r="D29" s="81"/>
      <c r="E29" s="82"/>
      <c r="F29" s="83"/>
      <c r="G29" s="83"/>
      <c r="H29" s="83"/>
      <c r="I29" s="82"/>
      <c r="J29" s="82"/>
      <c r="K29" s="84"/>
      <c r="L29" s="84"/>
      <c r="M29" s="82"/>
      <c r="N29" s="82"/>
      <c r="O29" s="97"/>
    </row>
    <row r="30" spans="1:15" s="2" customFormat="1" ht="27.75" customHeight="1">
      <c r="A30" s="190"/>
      <c r="B30" s="190"/>
      <c r="C30" s="19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t="27.75" customHeight="1">
      <c r="A31" s="17"/>
      <c r="B31" s="17"/>
      <c r="C31" s="18" t="s">
        <v>15</v>
      </c>
      <c r="D31" s="34">
        <f>M!G20</f>
        <v>16</v>
      </c>
      <c r="E31" s="46"/>
      <c r="F31" s="46"/>
      <c r="G31" s="20" t="s">
        <v>75</v>
      </c>
      <c r="H31" s="20"/>
      <c r="I31" s="20"/>
      <c r="J31" s="20"/>
      <c r="K31" s="12"/>
      <c r="L31" s="12"/>
      <c r="M31" s="12"/>
      <c r="N31" s="21"/>
      <c r="O31" s="12"/>
    </row>
    <row r="32" spans="1:15" s="2" customFormat="1" ht="27.75" customHeight="1">
      <c r="A32" s="17"/>
      <c r="B32" s="17"/>
      <c r="C32" s="18"/>
      <c r="D32" s="47"/>
      <c r="E32" s="20"/>
      <c r="F32" s="20"/>
      <c r="G32" s="20"/>
      <c r="H32" s="20"/>
      <c r="I32" s="12"/>
      <c r="J32" s="12"/>
      <c r="K32" s="20"/>
      <c r="L32" s="20"/>
      <c r="M32" s="12"/>
      <c r="N32" s="21"/>
      <c r="O32" s="12"/>
    </row>
    <row r="33" spans="1:15" ht="49.5" customHeight="1">
      <c r="A33" s="12"/>
      <c r="B33" s="12"/>
      <c r="C33" s="21"/>
      <c r="D33" s="191" t="s">
        <v>16</v>
      </c>
      <c r="E33" s="191"/>
      <c r="F33" s="191"/>
      <c r="G33" s="191"/>
      <c r="H33" s="20"/>
      <c r="I33" s="19"/>
      <c r="J33" s="19"/>
      <c r="K33" s="192" t="s">
        <v>17</v>
      </c>
      <c r="L33" s="192"/>
      <c r="M33" s="19"/>
      <c r="N33" s="19"/>
      <c r="O33" s="12"/>
    </row>
    <row r="34" spans="1:15" ht="39.75" customHeight="1">
      <c r="A34" s="193"/>
      <c r="B34" s="193"/>
      <c r="C34" s="19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8.75">
      <c r="A35" s="21" t="s">
        <v>73</v>
      </c>
      <c r="B35" s="21"/>
      <c r="C35" s="21"/>
      <c r="D35" s="186" t="str">
        <f>M!F20</f>
        <v>О.Кучаров</v>
      </c>
      <c r="E35" s="186"/>
      <c r="F35" s="186"/>
      <c r="G35" s="186"/>
      <c r="H35" s="46"/>
      <c r="I35" s="46"/>
      <c r="J35" s="46"/>
      <c r="K35" s="20" t="s">
        <v>18</v>
      </c>
      <c r="L35" s="20"/>
      <c r="M35" s="58"/>
      <c r="N35" s="50" t="str">
        <f>M!G12</f>
        <v>А.Салохиддинов</v>
      </c>
      <c r="O35" s="50"/>
    </row>
    <row r="36" spans="1:15" ht="18.75">
      <c r="A36" s="189" t="s">
        <v>19</v>
      </c>
      <c r="B36" s="189"/>
      <c r="C36" s="22" t="s">
        <v>1</v>
      </c>
      <c r="D36" s="188" t="s">
        <v>20</v>
      </c>
      <c r="E36" s="188"/>
      <c r="F36" s="188"/>
      <c r="G36" s="188"/>
      <c r="H36" s="46"/>
      <c r="I36" s="23"/>
      <c r="J36" s="23"/>
      <c r="K36" s="12"/>
      <c r="L36" s="12"/>
      <c r="M36" s="51" t="s">
        <v>21</v>
      </c>
      <c r="N36" s="188" t="s">
        <v>20</v>
      </c>
      <c r="O36" s="188"/>
    </row>
    <row r="37" ht="23.25" customHeight="1"/>
  </sheetData>
  <sheetProtection/>
  <mergeCells count="44">
    <mergeCell ref="N36:O36"/>
    <mergeCell ref="A34:C34"/>
    <mergeCell ref="D33:G33"/>
    <mergeCell ref="K33:L33"/>
    <mergeCell ref="B27:C27"/>
    <mergeCell ref="B28:C28"/>
    <mergeCell ref="D35:G35"/>
    <mergeCell ref="A36:B36"/>
    <mergeCell ref="D36:G36"/>
    <mergeCell ref="A29:C29"/>
    <mergeCell ref="B23:C23"/>
    <mergeCell ref="B24:C24"/>
    <mergeCell ref="B21:C21"/>
    <mergeCell ref="B22:C22"/>
    <mergeCell ref="A30:C30"/>
    <mergeCell ref="B25:C25"/>
    <mergeCell ref="B26:C26"/>
    <mergeCell ref="B19:C19"/>
    <mergeCell ref="B20:C20"/>
    <mergeCell ref="M11:M12"/>
    <mergeCell ref="C9:F9"/>
    <mergeCell ref="B17:C17"/>
    <mergeCell ref="B18:C18"/>
    <mergeCell ref="B15:C15"/>
    <mergeCell ref="B16:C16"/>
    <mergeCell ref="B13:C13"/>
    <mergeCell ref="B14:C14"/>
    <mergeCell ref="A8:B8"/>
    <mergeCell ref="A11:A12"/>
    <mergeCell ref="B11:C12"/>
    <mergeCell ref="D11:D12"/>
    <mergeCell ref="E11:K11"/>
    <mergeCell ref="L11:L12"/>
    <mergeCell ref="G8:J8"/>
    <mergeCell ref="N11:N12"/>
    <mergeCell ref="A6:O6"/>
    <mergeCell ref="A2:O2"/>
    <mergeCell ref="A3:O3"/>
    <mergeCell ref="A4:I4"/>
    <mergeCell ref="A5:H5"/>
    <mergeCell ref="E7:F7"/>
    <mergeCell ref="H7:I7"/>
    <mergeCell ref="H9:K9"/>
    <mergeCell ref="O11:O1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6"/>
  <sheetViews>
    <sheetView view="pageLayout" zoomScaleSheetLayoutView="100" workbookViewId="0" topLeftCell="A20">
      <selection activeCell="J13" sqref="J13:J28"/>
    </sheetView>
  </sheetViews>
  <sheetFormatPr defaultColWidth="9.140625" defaultRowHeight="12.75"/>
  <cols>
    <col min="1" max="2" width="4.57421875" style="1" customWidth="1"/>
    <col min="3" max="3" width="41.57421875" style="1" customWidth="1"/>
    <col min="4" max="4" width="13.28125" style="1" customWidth="1"/>
    <col min="5" max="6" width="4.7109375" style="1" hidden="1" customWidth="1"/>
    <col min="7" max="7" width="9.7109375" style="1" customWidth="1"/>
    <col min="8" max="8" width="4.7109375" style="1" hidden="1" customWidth="1"/>
    <col min="9" max="9" width="4.28125" style="1" hidden="1" customWidth="1"/>
    <col min="10" max="10" width="10.8515625" style="1" customWidth="1"/>
    <col min="11" max="11" width="11.00390625" style="1" customWidth="1"/>
    <col min="12" max="12" width="10.00390625" style="1" customWidth="1"/>
    <col min="13" max="13" width="12.28125" style="1" customWidth="1"/>
    <col min="14" max="14" width="9.421875" style="1" customWidth="1"/>
    <col min="15" max="15" width="15.28125" style="1" customWidth="1"/>
  </cols>
  <sheetData>
    <row r="1" spans="1:15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94" t="str">
        <f>M!C6</f>
        <v>12-шакл</v>
      </c>
    </row>
    <row r="2" spans="1:15" ht="15.75" customHeight="1">
      <c r="A2" s="194" t="s">
        <v>126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ht="15.75" customHeight="1">
      <c r="A3" s="194" t="s">
        <v>127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5.75" customHeight="1">
      <c r="A4" s="195" t="s">
        <v>37</v>
      </c>
      <c r="B4" s="195"/>
      <c r="C4" s="195"/>
      <c r="D4" s="195"/>
      <c r="E4" s="195"/>
      <c r="F4" s="195"/>
      <c r="G4" s="195"/>
      <c r="H4" s="195"/>
      <c r="I4" s="195"/>
      <c r="J4" s="13" t="s">
        <v>22</v>
      </c>
      <c r="K4" s="26">
        <f>M!C1</f>
        <v>0</v>
      </c>
      <c r="L4" s="26"/>
      <c r="M4" s="14"/>
      <c r="N4" s="14"/>
      <c r="O4" s="14"/>
    </row>
    <row r="5" spans="1:15" ht="15.75" customHeight="1">
      <c r="A5" s="195" t="str">
        <f>M!C20</f>
        <v>2017-2018 ўқув йили  </v>
      </c>
      <c r="B5" s="195"/>
      <c r="C5" s="195"/>
      <c r="D5" s="195"/>
      <c r="E5" s="195"/>
      <c r="F5" s="195"/>
      <c r="G5" s="195"/>
      <c r="H5" s="195"/>
      <c r="I5" s="44"/>
      <c r="J5" s="65" t="str">
        <f>M!C2</f>
        <v>Баҳорги</v>
      </c>
      <c r="K5" s="43" t="s">
        <v>24</v>
      </c>
      <c r="N5" s="43"/>
      <c r="O5" s="43"/>
    </row>
    <row r="6" spans="1:15" ht="15.75" customHeight="1">
      <c r="A6" s="194" t="str">
        <f>M!B20</f>
        <v>Сув хўжалигини ташкил этиш ва бошқариш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</row>
    <row r="7" spans="1:15" ht="15.75" customHeight="1">
      <c r="A7" s="13"/>
      <c r="B7" s="13"/>
      <c r="C7" s="49">
        <f>M!C3</f>
        <v>2</v>
      </c>
      <c r="D7" s="42" t="s">
        <v>6</v>
      </c>
      <c r="E7" s="196"/>
      <c r="F7" s="196"/>
      <c r="G7" s="25">
        <f>M!C4</f>
        <v>209</v>
      </c>
      <c r="H7" s="196"/>
      <c r="I7" s="196"/>
      <c r="J7" s="42" t="s">
        <v>23</v>
      </c>
      <c r="K7" s="25">
        <f>M!C5</f>
        <v>4</v>
      </c>
      <c r="L7" s="15" t="s">
        <v>7</v>
      </c>
      <c r="M7" s="15"/>
      <c r="N7" s="15"/>
      <c r="O7" s="15"/>
    </row>
    <row r="8" spans="1:15" ht="15.75" customHeight="1">
      <c r="A8" s="197" t="s">
        <v>38</v>
      </c>
      <c r="B8" s="197"/>
      <c r="C8" s="45" t="str">
        <f>M!B13</f>
        <v>Ирригация ва мелиорация</v>
      </c>
      <c r="D8" s="40" t="s">
        <v>48</v>
      </c>
      <c r="E8" s="40"/>
      <c r="F8" s="40"/>
      <c r="G8" s="223" t="str">
        <f>'ЖН-ОН-1'!X5</f>
        <v>Касимбетова С</v>
      </c>
      <c r="H8" s="223"/>
      <c r="I8" s="223"/>
      <c r="J8" s="223"/>
      <c r="K8" s="54"/>
      <c r="L8" s="33" t="s">
        <v>47</v>
      </c>
      <c r="M8" s="33"/>
      <c r="N8" s="53" t="str">
        <f>'ЖН-ОН-1'!X6</f>
        <v>Долидутко А</v>
      </c>
      <c r="O8" s="56"/>
    </row>
    <row r="9" spans="1:15" ht="24" customHeight="1">
      <c r="A9" s="16" t="s">
        <v>25</v>
      </c>
      <c r="B9" s="16"/>
      <c r="C9" s="222" t="s">
        <v>26</v>
      </c>
      <c r="D9" s="222"/>
      <c r="E9" s="222"/>
      <c r="F9" s="222"/>
      <c r="G9" s="88">
        <f>M!C13</f>
        <v>95</v>
      </c>
      <c r="H9" s="219" t="s">
        <v>42</v>
      </c>
      <c r="I9" s="219"/>
      <c r="J9" s="219"/>
      <c r="K9" s="219"/>
      <c r="L9" s="88">
        <f>M!E13</f>
        <v>23</v>
      </c>
      <c r="M9" s="224" t="str">
        <f>M!F13</f>
        <v>июнь 2018 й.</v>
      </c>
      <c r="N9" s="224"/>
      <c r="O9" s="224"/>
    </row>
    <row r="10" spans="1:15" ht="18.75" customHeight="1" thickBot="1">
      <c r="A10" s="3"/>
      <c r="B10" s="3"/>
      <c r="C10" s="4"/>
      <c r="D10" s="4"/>
      <c r="E10" s="4"/>
      <c r="F10" s="4"/>
      <c r="G10" s="3"/>
      <c r="H10" s="4"/>
      <c r="I10" s="4"/>
      <c r="J10" s="4"/>
      <c r="K10" s="4"/>
      <c r="L10" s="4"/>
      <c r="M10" s="4"/>
      <c r="N10" s="4"/>
      <c r="O10" s="4"/>
    </row>
    <row r="11" spans="1:15" ht="22.5" customHeight="1" thickBot="1">
      <c r="A11" s="198" t="s">
        <v>0</v>
      </c>
      <c r="B11" s="199" t="s">
        <v>39</v>
      </c>
      <c r="C11" s="199"/>
      <c r="D11" s="200" t="s">
        <v>8</v>
      </c>
      <c r="E11" s="199" t="s">
        <v>9</v>
      </c>
      <c r="F11" s="199"/>
      <c r="G11" s="199"/>
      <c r="H11" s="199"/>
      <c r="I11" s="199"/>
      <c r="J11" s="199"/>
      <c r="K11" s="199"/>
      <c r="L11" s="201" t="s">
        <v>10</v>
      </c>
      <c r="M11" s="201" t="s">
        <v>11</v>
      </c>
      <c r="N11" s="201" t="s">
        <v>12</v>
      </c>
      <c r="O11" s="199" t="s">
        <v>78</v>
      </c>
    </row>
    <row r="12" spans="1:15" ht="80.25" customHeight="1" thickBot="1">
      <c r="A12" s="198"/>
      <c r="B12" s="199"/>
      <c r="C12" s="199"/>
      <c r="D12" s="200"/>
      <c r="E12" s="76" t="s">
        <v>2</v>
      </c>
      <c r="F12" s="76" t="s">
        <v>3</v>
      </c>
      <c r="G12" s="76" t="s">
        <v>70</v>
      </c>
      <c r="H12" s="76" t="s">
        <v>33</v>
      </c>
      <c r="I12" s="76" t="s">
        <v>34</v>
      </c>
      <c r="J12" s="76" t="s">
        <v>74</v>
      </c>
      <c r="K12" s="76" t="s">
        <v>58</v>
      </c>
      <c r="L12" s="201"/>
      <c r="M12" s="201"/>
      <c r="N12" s="201"/>
      <c r="O12" s="199"/>
    </row>
    <row r="13" spans="1:15" s="2" customFormat="1" ht="27.75" customHeight="1" thickBot="1">
      <c r="A13" s="92">
        <v>1</v>
      </c>
      <c r="B13" s="206" t="str">
        <f>'ЖН-ОН-1'!B8</f>
        <v>Абдуллаева Мадина Ботир қизи</v>
      </c>
      <c r="C13" s="206"/>
      <c r="D13" s="78" t="str">
        <f>'ЖН-ОН-1'!C8</f>
        <v>С-16-322</v>
      </c>
      <c r="E13" s="77">
        <f>'ЖН-ОН-1'!X8+'ЖН-ОН-1'!Y8</f>
        <v>16</v>
      </c>
      <c r="F13" s="77">
        <f>'ЖН-ОН-1'!Z8+'ЖН-ОН-1'!AA8</f>
        <v>16</v>
      </c>
      <c r="G13" s="77">
        <f>+'ЖН-ОН-1'!X8+'ЖН-ОН-1'!Y8+'ЖН-ОН-1'!Z8+'ЖН-ОН-1'!AA8</f>
        <v>32</v>
      </c>
      <c r="H13" s="77">
        <f>'ЖН-ОН-2'!X10+'ЖН-ОН-2'!Y10</f>
        <v>0</v>
      </c>
      <c r="I13" s="77">
        <f>'ЖН-ОН-2'!Z10+'ЖН-ОН-2'!AA10</f>
        <v>0</v>
      </c>
      <c r="J13" s="77">
        <f>+'ЖН-ОН-2'!X8+'ЖН-ОН-2'!Y8+'ЖН-ОН-2'!Z8+'ЖН-ОН-2'!AA8</f>
        <v>0</v>
      </c>
      <c r="K13" s="77">
        <f aca="true" t="shared" si="0" ref="K13:K28">G13+J13</f>
        <v>32</v>
      </c>
      <c r="L13" s="80" t="str">
        <f aca="true" t="shared" si="1" ref="L13:L28">IF(OR(K13&lt;39),"-","")</f>
        <v>-</v>
      </c>
      <c r="M13" s="80">
        <f>IF(L13="-",K13,"")</f>
        <v>32</v>
      </c>
      <c r="N13" s="80" t="str">
        <f>IF(L13="-","-","")</f>
        <v>-</v>
      </c>
      <c r="O13" s="80"/>
    </row>
    <row r="14" spans="1:15" s="2" customFormat="1" ht="27.75" customHeight="1" thickBot="1">
      <c r="A14" s="92">
        <v>2</v>
      </c>
      <c r="B14" s="206" t="str">
        <f>'ЖН-ОН-1'!B9</f>
        <v>Абдураззақов Дониёр Ортиқалиевич</v>
      </c>
      <c r="C14" s="206"/>
      <c r="D14" s="78" t="str">
        <f>'ЖН-ОН-1'!C9</f>
        <v>G-16-388</v>
      </c>
      <c r="E14" s="77">
        <f>'ЖН-ОН-1'!X9+'ЖН-ОН-1'!Y9</f>
        <v>15</v>
      </c>
      <c r="F14" s="77">
        <f>'ЖН-ОН-1'!Z9+'ЖН-ОН-1'!AA9</f>
        <v>15</v>
      </c>
      <c r="G14" s="77">
        <f>+'ЖН-ОН-1'!X9+'ЖН-ОН-1'!Y9+'ЖН-ОН-1'!Z9+'ЖН-ОН-1'!AA9</f>
        <v>30</v>
      </c>
      <c r="H14" s="77">
        <f>'ЖН-ОН-2'!X11+'ЖН-ОН-2'!Y11</f>
        <v>0</v>
      </c>
      <c r="I14" s="77">
        <f>'ЖН-ОН-2'!Z11+'ЖН-ОН-2'!AA11</f>
        <v>0</v>
      </c>
      <c r="J14" s="77">
        <f>+'ЖН-ОН-2'!X9+'ЖН-ОН-2'!Y9+'ЖН-ОН-2'!Z9+'ЖН-ОН-2'!AA9</f>
        <v>0</v>
      </c>
      <c r="K14" s="77">
        <f t="shared" si="0"/>
        <v>30</v>
      </c>
      <c r="L14" s="80" t="str">
        <f t="shared" si="1"/>
        <v>-</v>
      </c>
      <c r="M14" s="80">
        <f aca="true" t="shared" si="2" ref="M14:M28">IF(L14="-",K14,"")</f>
        <v>30</v>
      </c>
      <c r="N14" s="80" t="str">
        <f aca="true" t="shared" si="3" ref="N14:N28">IF(L14="-","-","")</f>
        <v>-</v>
      </c>
      <c r="O14" s="80"/>
    </row>
    <row r="15" spans="1:15" s="2" customFormat="1" ht="27.75" customHeight="1" thickBot="1">
      <c r="A15" s="92">
        <v>3</v>
      </c>
      <c r="B15" s="206" t="str">
        <f>'ЖН-ОН-1'!B10</f>
        <v>Алматова Умида Зоир қизи</v>
      </c>
      <c r="C15" s="206"/>
      <c r="D15" s="78" t="str">
        <f>'ЖН-ОН-1'!C10</f>
        <v>С-16-387</v>
      </c>
      <c r="E15" s="77">
        <f>'ЖН-ОН-1'!X10+'ЖН-ОН-1'!Y10</f>
        <v>10</v>
      </c>
      <c r="F15" s="77">
        <f>'ЖН-ОН-1'!Z10+'ЖН-ОН-1'!AA10</f>
        <v>15</v>
      </c>
      <c r="G15" s="77">
        <f>+'ЖН-ОН-1'!X10+'ЖН-ОН-1'!Y10+'ЖН-ОН-1'!Z10+'ЖН-ОН-1'!AA10</f>
        <v>25</v>
      </c>
      <c r="H15" s="77">
        <f>'ЖН-ОН-2'!X12+'ЖН-ОН-2'!Y12</f>
        <v>0</v>
      </c>
      <c r="I15" s="77">
        <f>'ЖН-ОН-2'!Z12+'ЖН-ОН-2'!AA12</f>
        <v>0</v>
      </c>
      <c r="J15" s="77">
        <f>+'ЖН-ОН-2'!X10+'ЖН-ОН-2'!Y10+'ЖН-ОН-2'!Z10+'ЖН-ОН-2'!AA10</f>
        <v>0</v>
      </c>
      <c r="K15" s="77">
        <f t="shared" si="0"/>
        <v>25</v>
      </c>
      <c r="L15" s="80" t="str">
        <f t="shared" si="1"/>
        <v>-</v>
      </c>
      <c r="M15" s="80">
        <f t="shared" si="2"/>
        <v>25</v>
      </c>
      <c r="N15" s="80" t="str">
        <f t="shared" si="3"/>
        <v>-</v>
      </c>
      <c r="O15" s="80"/>
    </row>
    <row r="16" spans="1:15" s="2" customFormat="1" ht="27.75" customHeight="1" thickBot="1">
      <c r="A16" s="92">
        <v>4</v>
      </c>
      <c r="B16" s="206" t="str">
        <f>'ЖН-ОН-1'!B11</f>
        <v>Ахмеджанов Сарвар Шоалиевич</v>
      </c>
      <c r="C16" s="206"/>
      <c r="D16" s="78" t="str">
        <f>'ЖН-ОН-1'!C11</f>
        <v>С-16-201</v>
      </c>
      <c r="E16" s="77">
        <f>'ЖН-ОН-1'!X11+'ЖН-ОН-1'!Y11</f>
        <v>17</v>
      </c>
      <c r="F16" s="77">
        <f>'ЖН-ОН-1'!Z11+'ЖН-ОН-1'!AA11</f>
        <v>16</v>
      </c>
      <c r="G16" s="77">
        <f>+'ЖН-ОН-1'!X11+'ЖН-ОН-1'!Y11+'ЖН-ОН-1'!Z11+'ЖН-ОН-1'!AA11</f>
        <v>33</v>
      </c>
      <c r="H16" s="77">
        <f>'ЖН-ОН-2'!X13+'ЖН-ОН-2'!Y13</f>
        <v>0</v>
      </c>
      <c r="I16" s="77">
        <f>'ЖН-ОН-2'!Z13+'ЖН-ОН-2'!AA13</f>
        <v>0</v>
      </c>
      <c r="J16" s="77">
        <f>+'ЖН-ОН-2'!X11+'ЖН-ОН-2'!Y11+'ЖН-ОН-2'!Z11+'ЖН-ОН-2'!AA11</f>
        <v>0</v>
      </c>
      <c r="K16" s="77">
        <f t="shared" si="0"/>
        <v>33</v>
      </c>
      <c r="L16" s="80" t="str">
        <f t="shared" si="1"/>
        <v>-</v>
      </c>
      <c r="M16" s="80">
        <f t="shared" si="2"/>
        <v>33</v>
      </c>
      <c r="N16" s="80" t="str">
        <f t="shared" si="3"/>
        <v>-</v>
      </c>
      <c r="O16" s="80"/>
    </row>
    <row r="17" spans="1:15" s="2" customFormat="1" ht="27.75" customHeight="1" thickBot="1">
      <c r="A17" s="92">
        <v>5</v>
      </c>
      <c r="B17" s="206" t="str">
        <f>'ЖН-ОН-1'!B12</f>
        <v>Бараев Марат Асхатович</v>
      </c>
      <c r="C17" s="206"/>
      <c r="D17" s="78" t="str">
        <f>'ЖН-ОН-1'!C12</f>
        <v>G-16-161</v>
      </c>
      <c r="E17" s="77">
        <f>'ЖН-ОН-1'!X12+'ЖН-ОН-1'!Y12</f>
        <v>13</v>
      </c>
      <c r="F17" s="77">
        <f>'ЖН-ОН-1'!Z12+'ЖН-ОН-1'!AA12</f>
        <v>13</v>
      </c>
      <c r="G17" s="77">
        <f>+'ЖН-ОН-1'!X12+'ЖН-ОН-1'!Y12+'ЖН-ОН-1'!Z12+'ЖН-ОН-1'!AA12</f>
        <v>26</v>
      </c>
      <c r="H17" s="77">
        <f>'ЖН-ОН-2'!X14+'ЖН-ОН-2'!Y14</f>
        <v>0</v>
      </c>
      <c r="I17" s="77">
        <f>'ЖН-ОН-2'!Z14+'ЖН-ОН-2'!AA14</f>
        <v>0</v>
      </c>
      <c r="J17" s="77">
        <f>+'ЖН-ОН-2'!X12+'ЖН-ОН-2'!Y12+'ЖН-ОН-2'!Z12+'ЖН-ОН-2'!AA12</f>
        <v>0</v>
      </c>
      <c r="K17" s="77">
        <f t="shared" si="0"/>
        <v>26</v>
      </c>
      <c r="L17" s="80" t="str">
        <f t="shared" si="1"/>
        <v>-</v>
      </c>
      <c r="M17" s="80">
        <f t="shared" si="2"/>
        <v>26</v>
      </c>
      <c r="N17" s="80" t="str">
        <f t="shared" si="3"/>
        <v>-</v>
      </c>
      <c r="O17" s="80"/>
    </row>
    <row r="18" spans="1:15" s="2" customFormat="1" ht="27.75" customHeight="1" thickBot="1">
      <c r="A18" s="92">
        <v>6</v>
      </c>
      <c r="B18" s="206" t="str">
        <f>'ЖН-ОН-1'!B13</f>
        <v>Джалгасбаева Айман Нургази қизи</v>
      </c>
      <c r="C18" s="206"/>
      <c r="D18" s="78" t="str">
        <f>'ЖН-ОН-1'!C13</f>
        <v>С-16-449</v>
      </c>
      <c r="E18" s="77">
        <f>'ЖН-ОН-1'!X13+'ЖН-ОН-1'!Y13</f>
        <v>10</v>
      </c>
      <c r="F18" s="77">
        <f>'ЖН-ОН-1'!Z13+'ЖН-ОН-1'!AA13</f>
        <v>17</v>
      </c>
      <c r="G18" s="77">
        <f>+'ЖН-ОН-1'!X13+'ЖН-ОН-1'!Y13+'ЖН-ОН-1'!Z13+'ЖН-ОН-1'!AA13</f>
        <v>27</v>
      </c>
      <c r="H18" s="77">
        <f>'ЖН-ОН-2'!X15+'ЖН-ОН-2'!Y15</f>
        <v>0</v>
      </c>
      <c r="I18" s="77">
        <f>'ЖН-ОН-2'!Z15+'ЖН-ОН-2'!AA15</f>
        <v>0</v>
      </c>
      <c r="J18" s="77">
        <f>+'ЖН-ОН-2'!X13+'ЖН-ОН-2'!Y13+'ЖН-ОН-2'!Z13+'ЖН-ОН-2'!AA13</f>
        <v>0</v>
      </c>
      <c r="K18" s="77">
        <f t="shared" si="0"/>
        <v>27</v>
      </c>
      <c r="L18" s="80" t="str">
        <f t="shared" si="1"/>
        <v>-</v>
      </c>
      <c r="M18" s="80">
        <f t="shared" si="2"/>
        <v>27</v>
      </c>
      <c r="N18" s="80" t="str">
        <f t="shared" si="3"/>
        <v>-</v>
      </c>
      <c r="O18" s="80"/>
    </row>
    <row r="19" spans="1:15" s="2" customFormat="1" ht="27.75" customHeight="1" thickBot="1">
      <c r="A19" s="92">
        <v>7</v>
      </c>
      <c r="B19" s="206" t="str">
        <f>'ЖН-ОН-1'!B14</f>
        <v>Джурабаев Улуғбек Бахромжон ўғли</v>
      </c>
      <c r="C19" s="206"/>
      <c r="D19" s="78" t="str">
        <f>'ЖН-ОН-1'!C14</f>
        <v>С-16-320</v>
      </c>
      <c r="E19" s="77">
        <f>'ЖН-ОН-1'!X14+'ЖН-ОН-1'!Y14</f>
        <v>16</v>
      </c>
      <c r="F19" s="77">
        <f>'ЖН-ОН-1'!Z14+'ЖН-ОН-1'!AA14</f>
        <v>16</v>
      </c>
      <c r="G19" s="77">
        <f>+'ЖН-ОН-1'!X14+'ЖН-ОН-1'!Y14+'ЖН-ОН-1'!Z14+'ЖН-ОН-1'!AA14</f>
        <v>32</v>
      </c>
      <c r="H19" s="77">
        <f>'ЖН-ОН-2'!X16+'ЖН-ОН-2'!Y16</f>
        <v>0</v>
      </c>
      <c r="I19" s="77">
        <f>'ЖН-ОН-2'!Z16+'ЖН-ОН-2'!AA16</f>
        <v>0</v>
      </c>
      <c r="J19" s="77">
        <f>+'ЖН-ОН-2'!X14+'ЖН-ОН-2'!Y14+'ЖН-ОН-2'!Z14+'ЖН-ОН-2'!AA14</f>
        <v>0</v>
      </c>
      <c r="K19" s="77">
        <f t="shared" si="0"/>
        <v>32</v>
      </c>
      <c r="L19" s="80" t="str">
        <f t="shared" si="1"/>
        <v>-</v>
      </c>
      <c r="M19" s="80">
        <f t="shared" si="2"/>
        <v>32</v>
      </c>
      <c r="N19" s="80" t="str">
        <f t="shared" si="3"/>
        <v>-</v>
      </c>
      <c r="O19" s="80"/>
    </row>
    <row r="20" spans="1:15" s="2" customFormat="1" ht="27.75" customHeight="1" thickBot="1">
      <c r="A20" s="92">
        <v>8</v>
      </c>
      <c r="B20" s="206" t="str">
        <f>'ЖН-ОН-1'!B15</f>
        <v>Курбанов Искандер Маратович</v>
      </c>
      <c r="C20" s="206"/>
      <c r="D20" s="78" t="str">
        <f>'ЖН-ОН-1'!C15</f>
        <v>С-16-324</v>
      </c>
      <c r="E20" s="77">
        <f>'ЖН-ОН-1'!X15+'ЖН-ОН-1'!Y15</f>
        <v>5</v>
      </c>
      <c r="F20" s="77">
        <f>'ЖН-ОН-1'!Z15+'ЖН-ОН-1'!AA15</f>
        <v>10</v>
      </c>
      <c r="G20" s="77">
        <f>+'ЖН-ОН-1'!X15+'ЖН-ОН-1'!Y15+'ЖН-ОН-1'!Z15+'ЖН-ОН-1'!AA15</f>
        <v>15</v>
      </c>
      <c r="H20" s="77">
        <f>'ЖН-ОН-2'!X17+'ЖН-ОН-2'!Y17</f>
        <v>0</v>
      </c>
      <c r="I20" s="77">
        <f>'ЖН-ОН-2'!Z17+'ЖН-ОН-2'!AA17</f>
        <v>0</v>
      </c>
      <c r="J20" s="77">
        <f>+'ЖН-ОН-2'!X15+'ЖН-ОН-2'!Y15+'ЖН-ОН-2'!Z15+'ЖН-ОН-2'!AA15</f>
        <v>0</v>
      </c>
      <c r="K20" s="77">
        <f t="shared" si="0"/>
        <v>15</v>
      </c>
      <c r="L20" s="80" t="str">
        <f t="shared" si="1"/>
        <v>-</v>
      </c>
      <c r="M20" s="80">
        <f t="shared" si="2"/>
        <v>15</v>
      </c>
      <c r="N20" s="80" t="str">
        <f t="shared" si="3"/>
        <v>-</v>
      </c>
      <c r="O20" s="80"/>
    </row>
    <row r="21" spans="1:15" s="2" customFormat="1" ht="27.75" customHeight="1" thickBot="1">
      <c r="A21" s="92">
        <v>9</v>
      </c>
      <c r="B21" s="206" t="str">
        <f>'ЖН-ОН-1'!B16</f>
        <v>Мажидова Мафтуна Фарход қизи</v>
      </c>
      <c r="C21" s="206"/>
      <c r="D21" s="78" t="str">
        <f>'ЖН-ОН-1'!C16</f>
        <v>G-16-112</v>
      </c>
      <c r="E21" s="77">
        <f>'ЖН-ОН-1'!X16+'ЖН-ОН-1'!Y16</f>
        <v>16</v>
      </c>
      <c r="F21" s="77">
        <f>'ЖН-ОН-1'!Z16+'ЖН-ОН-1'!AA16</f>
        <v>14</v>
      </c>
      <c r="G21" s="77">
        <f>+'ЖН-ОН-1'!X16+'ЖН-ОН-1'!Y16+'ЖН-ОН-1'!Z16+'ЖН-ОН-1'!AA16</f>
        <v>30</v>
      </c>
      <c r="H21" s="77">
        <f>'ЖН-ОН-2'!X18+'ЖН-ОН-2'!Y18</f>
        <v>0</v>
      </c>
      <c r="I21" s="77">
        <f>'ЖН-ОН-2'!Z18+'ЖН-ОН-2'!AA18</f>
        <v>0</v>
      </c>
      <c r="J21" s="77">
        <f>+'ЖН-ОН-2'!X16+'ЖН-ОН-2'!Y16+'ЖН-ОН-2'!Z16+'ЖН-ОН-2'!AA16</f>
        <v>0</v>
      </c>
      <c r="K21" s="77">
        <f t="shared" si="0"/>
        <v>30</v>
      </c>
      <c r="L21" s="80" t="str">
        <f t="shared" si="1"/>
        <v>-</v>
      </c>
      <c r="M21" s="80">
        <f t="shared" si="2"/>
        <v>30</v>
      </c>
      <c r="N21" s="80" t="str">
        <f t="shared" si="3"/>
        <v>-</v>
      </c>
      <c r="O21" s="80"/>
    </row>
    <row r="22" spans="1:15" s="2" customFormat="1" ht="27.75" customHeight="1" thickBot="1">
      <c r="A22" s="92">
        <v>10</v>
      </c>
      <c r="B22" s="206" t="str">
        <f>'ЖН-ОН-1'!B17</f>
        <v>Ниязов Хусан Тахиржанович</v>
      </c>
      <c r="C22" s="206"/>
      <c r="D22" s="78" t="str">
        <f>'ЖН-ОН-1'!C17</f>
        <v>G-16-323</v>
      </c>
      <c r="E22" s="77">
        <f>'ЖН-ОН-1'!X17+'ЖН-ОН-1'!Y17</f>
        <v>10</v>
      </c>
      <c r="F22" s="77">
        <f>'ЖН-ОН-1'!Z17+'ЖН-ОН-1'!AA17</f>
        <v>14</v>
      </c>
      <c r="G22" s="77">
        <f>+'ЖН-ОН-1'!X17+'ЖН-ОН-1'!Y17+'ЖН-ОН-1'!Z17+'ЖН-ОН-1'!AA17</f>
        <v>24</v>
      </c>
      <c r="H22" s="77">
        <f>'ЖН-ОН-2'!X19+'ЖН-ОН-2'!Y19</f>
        <v>0</v>
      </c>
      <c r="I22" s="77">
        <f>'ЖН-ОН-2'!Z19+'ЖН-ОН-2'!AA19</f>
        <v>0</v>
      </c>
      <c r="J22" s="77">
        <f>+'ЖН-ОН-2'!X17+'ЖН-ОН-2'!Y17+'ЖН-ОН-2'!Z17+'ЖН-ОН-2'!AA17</f>
        <v>0</v>
      </c>
      <c r="K22" s="77">
        <f t="shared" si="0"/>
        <v>24</v>
      </c>
      <c r="L22" s="80" t="str">
        <f t="shared" si="1"/>
        <v>-</v>
      </c>
      <c r="M22" s="80">
        <f t="shared" si="2"/>
        <v>24</v>
      </c>
      <c r="N22" s="80" t="str">
        <f t="shared" si="3"/>
        <v>-</v>
      </c>
      <c r="O22" s="80"/>
    </row>
    <row r="23" spans="1:15" s="2" customFormat="1" ht="27.75" customHeight="1" thickBot="1">
      <c r="A23" s="92">
        <v>11</v>
      </c>
      <c r="B23" s="206" t="str">
        <f>'ЖН-ОН-1'!B18</f>
        <v>Мирагзамова Дилором Ахат қизи</v>
      </c>
      <c r="C23" s="206"/>
      <c r="D23" s="78" t="str">
        <f>'ЖН-ОН-1'!C18</f>
        <v>С-16-386</v>
      </c>
      <c r="E23" s="77">
        <f>'ЖН-ОН-1'!X18+'ЖН-ОН-1'!Y18</f>
        <v>5</v>
      </c>
      <c r="F23" s="77">
        <f>'ЖН-ОН-1'!Z18+'ЖН-ОН-1'!AA18</f>
        <v>12</v>
      </c>
      <c r="G23" s="77">
        <f>+'ЖН-ОН-1'!X18+'ЖН-ОН-1'!Y18+'ЖН-ОН-1'!Z18+'ЖН-ОН-1'!AA18</f>
        <v>17</v>
      </c>
      <c r="H23" s="77">
        <f>'ЖН-ОН-2'!X20+'ЖН-ОН-2'!Y20</f>
        <v>0</v>
      </c>
      <c r="I23" s="77">
        <f>'ЖН-ОН-2'!Z20+'ЖН-ОН-2'!AA20</f>
        <v>0</v>
      </c>
      <c r="J23" s="77">
        <f>+'ЖН-ОН-2'!X18+'ЖН-ОН-2'!Y18+'ЖН-ОН-2'!Z18+'ЖН-ОН-2'!AA18</f>
        <v>0</v>
      </c>
      <c r="K23" s="77">
        <f t="shared" si="0"/>
        <v>17</v>
      </c>
      <c r="L23" s="80" t="str">
        <f t="shared" si="1"/>
        <v>-</v>
      </c>
      <c r="M23" s="80">
        <f t="shared" si="2"/>
        <v>17</v>
      </c>
      <c r="N23" s="80" t="str">
        <f t="shared" si="3"/>
        <v>-</v>
      </c>
      <c r="O23" s="80"/>
    </row>
    <row r="24" spans="1:15" s="2" customFormat="1" ht="27.75" customHeight="1" thickBot="1">
      <c r="A24" s="92">
        <v>12</v>
      </c>
      <c r="B24" s="206" t="str">
        <f>'ЖН-ОН-1'!B19</f>
        <v>Омилхонов Шахзодхон Жамолхон ўғли</v>
      </c>
      <c r="C24" s="206"/>
      <c r="D24" s="78" t="str">
        <f>'ЖН-ОН-1'!C19</f>
        <v>С-16-200</v>
      </c>
      <c r="E24" s="77">
        <f>'ЖН-ОН-1'!X19+'ЖН-ОН-1'!Y19</f>
        <v>13</v>
      </c>
      <c r="F24" s="77">
        <f>'ЖН-ОН-1'!Z19+'ЖН-ОН-1'!AA19</f>
        <v>14</v>
      </c>
      <c r="G24" s="77">
        <f>+'ЖН-ОН-1'!X19+'ЖН-ОН-1'!Y19+'ЖН-ОН-1'!Z19+'ЖН-ОН-1'!AA19</f>
        <v>27</v>
      </c>
      <c r="H24" s="77">
        <f>'ЖН-ОН-2'!X21+'ЖН-ОН-2'!Y21</f>
        <v>0</v>
      </c>
      <c r="I24" s="77">
        <f>'ЖН-ОН-2'!Z21+'ЖН-ОН-2'!AA21</f>
        <v>0</v>
      </c>
      <c r="J24" s="77">
        <f>+'ЖН-ОН-2'!X19+'ЖН-ОН-2'!Y19+'ЖН-ОН-2'!Z19+'ЖН-ОН-2'!AA19</f>
        <v>0</v>
      </c>
      <c r="K24" s="77">
        <f t="shared" si="0"/>
        <v>27</v>
      </c>
      <c r="L24" s="80" t="str">
        <f t="shared" si="1"/>
        <v>-</v>
      </c>
      <c r="M24" s="80">
        <f t="shared" si="2"/>
        <v>27</v>
      </c>
      <c r="N24" s="80" t="str">
        <f t="shared" si="3"/>
        <v>-</v>
      </c>
      <c r="O24" s="80"/>
    </row>
    <row r="25" spans="1:15" s="2" customFormat="1" ht="27.75" customHeight="1" thickBot="1">
      <c r="A25" s="92">
        <v>13</v>
      </c>
      <c r="B25" s="206" t="str">
        <f>'ЖН-ОН-1'!B20</f>
        <v>Сайфуллаева Шахзода Шухрат қизи</v>
      </c>
      <c r="C25" s="206"/>
      <c r="D25" s="78" t="str">
        <f>'ЖН-ОН-1'!C20</f>
        <v>G-16-321</v>
      </c>
      <c r="E25" s="77">
        <f>'ЖН-ОН-1'!X20+'ЖН-ОН-1'!Y20</f>
        <v>16</v>
      </c>
      <c r="F25" s="77">
        <f>'ЖН-ОН-1'!Z20+'ЖН-ОН-1'!AA20</f>
        <v>15</v>
      </c>
      <c r="G25" s="77">
        <f>+'ЖН-ОН-1'!X20+'ЖН-ОН-1'!Y20+'ЖН-ОН-1'!Z20+'ЖН-ОН-1'!AA20</f>
        <v>31</v>
      </c>
      <c r="H25" s="77">
        <f>'ЖН-ОН-2'!X22+'ЖН-ОН-2'!Y22</f>
        <v>0</v>
      </c>
      <c r="I25" s="77">
        <f>'ЖН-ОН-2'!Z22+'ЖН-ОН-2'!AA22</f>
        <v>0</v>
      </c>
      <c r="J25" s="77">
        <f>+'ЖН-ОН-2'!X20+'ЖН-ОН-2'!Y20+'ЖН-ОН-2'!Z20+'ЖН-ОН-2'!AA20</f>
        <v>0</v>
      </c>
      <c r="K25" s="77">
        <f t="shared" si="0"/>
        <v>31</v>
      </c>
      <c r="L25" s="80" t="str">
        <f t="shared" si="1"/>
        <v>-</v>
      </c>
      <c r="M25" s="80">
        <f t="shared" si="2"/>
        <v>31</v>
      </c>
      <c r="N25" s="80" t="str">
        <f t="shared" si="3"/>
        <v>-</v>
      </c>
      <c r="O25" s="80"/>
    </row>
    <row r="26" spans="1:15" s="2" customFormat="1" ht="27.75" customHeight="1" thickBot="1">
      <c r="A26" s="92">
        <v>14</v>
      </c>
      <c r="B26" s="206" t="str">
        <f>'ЖН-ОН-1'!B21</f>
        <v>Турдалиев Шерзоджон Шавкатжон ўғли</v>
      </c>
      <c r="C26" s="206"/>
      <c r="D26" s="78" t="str">
        <f>'ЖН-ОН-1'!C21</f>
        <v>С-16-162</v>
      </c>
      <c r="E26" s="77">
        <f>'ЖН-ОН-1'!X21+'ЖН-ОН-1'!Y21</f>
        <v>10</v>
      </c>
      <c r="F26" s="77">
        <f>'ЖН-ОН-1'!Z21+'ЖН-ОН-1'!AA21</f>
        <v>12</v>
      </c>
      <c r="G26" s="77">
        <f>+'ЖН-ОН-1'!X21+'ЖН-ОН-1'!Y21+'ЖН-ОН-1'!Z21+'ЖН-ОН-1'!AA21</f>
        <v>22</v>
      </c>
      <c r="H26" s="77">
        <f>'ЖН-ОН-2'!X23+'ЖН-ОН-2'!Y23</f>
        <v>0</v>
      </c>
      <c r="I26" s="77">
        <f>'ЖН-ОН-2'!Z23+'ЖН-ОН-2'!AA23</f>
        <v>0</v>
      </c>
      <c r="J26" s="77">
        <f>+'ЖН-ОН-2'!X21+'ЖН-ОН-2'!Y21+'ЖН-ОН-2'!Z21+'ЖН-ОН-2'!AA21</f>
        <v>0</v>
      </c>
      <c r="K26" s="77">
        <f t="shared" si="0"/>
        <v>22</v>
      </c>
      <c r="L26" s="80" t="str">
        <f t="shared" si="1"/>
        <v>-</v>
      </c>
      <c r="M26" s="80">
        <f t="shared" si="2"/>
        <v>22</v>
      </c>
      <c r="N26" s="80" t="str">
        <f t="shared" si="3"/>
        <v>-</v>
      </c>
      <c r="O26" s="80"/>
    </row>
    <row r="27" spans="1:15" s="2" customFormat="1" ht="27.75" customHeight="1" thickBot="1">
      <c r="A27" s="92">
        <v>15</v>
      </c>
      <c r="B27" s="206" t="str">
        <f>'ЖН-ОН-1'!B22</f>
        <v>Халфина Руфина Рустам қизи</v>
      </c>
      <c r="C27" s="206"/>
      <c r="D27" s="78" t="str">
        <f>'ЖН-ОН-1'!C22</f>
        <v>С16-436</v>
      </c>
      <c r="E27" s="77">
        <f>'ЖН-ОН-1'!X22+'ЖН-ОН-1'!Y22</f>
        <v>10</v>
      </c>
      <c r="F27" s="77">
        <f>'ЖН-ОН-1'!Z22+'ЖН-ОН-1'!AA22</f>
        <v>11</v>
      </c>
      <c r="G27" s="77">
        <f>+'ЖН-ОН-1'!X22+'ЖН-ОН-1'!Y22+'ЖН-ОН-1'!Z22+'ЖН-ОН-1'!AA22</f>
        <v>21</v>
      </c>
      <c r="H27" s="77" t="e">
        <f>'ЖН-ОН-2'!#REF!+'ЖН-ОН-2'!#REF!</f>
        <v>#REF!</v>
      </c>
      <c r="I27" s="77" t="e">
        <f>'ЖН-ОН-2'!#REF!+'ЖН-ОН-2'!#REF!</f>
        <v>#REF!</v>
      </c>
      <c r="J27" s="77">
        <f>+'ЖН-ОН-2'!X22+'ЖН-ОН-2'!Y22+'ЖН-ОН-2'!Z22+'ЖН-ОН-2'!AA22</f>
        <v>0</v>
      </c>
      <c r="K27" s="77">
        <f t="shared" si="0"/>
        <v>21</v>
      </c>
      <c r="L27" s="80" t="str">
        <f t="shared" si="1"/>
        <v>-</v>
      </c>
      <c r="M27" s="80">
        <f t="shared" si="2"/>
        <v>21</v>
      </c>
      <c r="N27" s="80" t="str">
        <f t="shared" si="3"/>
        <v>-</v>
      </c>
      <c r="O27" s="80"/>
    </row>
    <row r="28" spans="1:15" s="2" customFormat="1" ht="27.75" customHeight="1" thickBot="1">
      <c r="A28" s="92">
        <v>16</v>
      </c>
      <c r="B28" s="206" t="str">
        <f>'ЖН-ОН-1'!B23</f>
        <v>Цой Виктор Вадимович</v>
      </c>
      <c r="C28" s="206"/>
      <c r="D28" s="78" t="str">
        <f>'ЖН-ОН-1'!C23</f>
        <v>С-16-199</v>
      </c>
      <c r="E28" s="77">
        <f>'ЖН-ОН-1'!X23+'ЖН-ОН-1'!Y23</f>
        <v>8</v>
      </c>
      <c r="F28" s="77">
        <f>'ЖН-ОН-1'!Z23+'ЖН-ОН-1'!AA23</f>
        <v>15</v>
      </c>
      <c r="G28" s="77">
        <f>+'ЖН-ОН-1'!X23+'ЖН-ОН-1'!Y23+'ЖН-ОН-1'!Z23+'ЖН-ОН-1'!AA23</f>
        <v>23</v>
      </c>
      <c r="H28" s="77" t="e">
        <f>'ЖН-ОН-2'!#REF!+'ЖН-ОН-2'!#REF!</f>
        <v>#REF!</v>
      </c>
      <c r="I28" s="77" t="e">
        <f>'ЖН-ОН-2'!#REF!+'ЖН-ОН-2'!#REF!</f>
        <v>#REF!</v>
      </c>
      <c r="J28" s="77">
        <f>+'ЖН-ОН-2'!X23+'ЖН-ОН-2'!Y23+'ЖН-ОН-2'!Z23+'ЖН-ОН-2'!AA23</f>
        <v>0</v>
      </c>
      <c r="K28" s="77">
        <f t="shared" si="0"/>
        <v>23</v>
      </c>
      <c r="L28" s="80" t="str">
        <f t="shared" si="1"/>
        <v>-</v>
      </c>
      <c r="M28" s="80">
        <f t="shared" si="2"/>
        <v>23</v>
      </c>
      <c r="N28" s="80" t="str">
        <f t="shared" si="3"/>
        <v>-</v>
      </c>
      <c r="O28" s="80"/>
    </row>
    <row r="29" spans="1:15" s="2" customFormat="1" ht="27.75" customHeight="1" thickBot="1">
      <c r="A29" s="225" t="s">
        <v>14</v>
      </c>
      <c r="B29" s="225"/>
      <c r="C29" s="225"/>
      <c r="D29" s="81"/>
      <c r="E29" s="82"/>
      <c r="F29" s="83"/>
      <c r="G29" s="83"/>
      <c r="H29" s="83"/>
      <c r="I29" s="82"/>
      <c r="J29" s="82"/>
      <c r="K29" s="84"/>
      <c r="L29" s="84"/>
      <c r="M29" s="82"/>
      <c r="N29" s="82"/>
      <c r="O29" s="95"/>
    </row>
    <row r="30" spans="1:15" s="2" customFormat="1" ht="27.75" customHeight="1">
      <c r="A30" s="190"/>
      <c r="B30" s="190"/>
      <c r="C30" s="19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t="27.75" customHeight="1">
      <c r="A31" s="17"/>
      <c r="B31" s="17"/>
      <c r="C31" s="18" t="s">
        <v>15</v>
      </c>
      <c r="D31" s="34">
        <f>M!G20</f>
        <v>16</v>
      </c>
      <c r="E31" s="46"/>
      <c r="F31" s="46"/>
      <c r="G31" s="20" t="s">
        <v>75</v>
      </c>
      <c r="H31" s="20"/>
      <c r="I31" s="20"/>
      <c r="J31" s="20"/>
      <c r="K31" s="12"/>
      <c r="L31" s="12"/>
      <c r="M31" s="12"/>
      <c r="N31" s="21"/>
      <c r="O31" s="12"/>
    </row>
    <row r="32" spans="1:15" s="2" customFormat="1" ht="27.75" customHeight="1">
      <c r="A32" s="17"/>
      <c r="B32" s="17"/>
      <c r="C32" s="18"/>
      <c r="D32" s="47"/>
      <c r="E32" s="20"/>
      <c r="F32" s="20"/>
      <c r="G32" s="20"/>
      <c r="H32" s="20"/>
      <c r="I32" s="12"/>
      <c r="J32" s="12"/>
      <c r="K32" s="20"/>
      <c r="L32" s="20"/>
      <c r="M32" s="12"/>
      <c r="N32" s="21"/>
      <c r="O32" s="12"/>
    </row>
    <row r="33" spans="1:15" ht="49.5" customHeight="1">
      <c r="A33" s="12"/>
      <c r="B33" s="12"/>
      <c r="C33" s="21"/>
      <c r="D33" s="191" t="s">
        <v>16</v>
      </c>
      <c r="E33" s="191"/>
      <c r="F33" s="191"/>
      <c r="G33" s="191"/>
      <c r="H33" s="20"/>
      <c r="I33" s="19"/>
      <c r="J33" s="19"/>
      <c r="K33" s="192" t="s">
        <v>17</v>
      </c>
      <c r="L33" s="192"/>
      <c r="M33" s="19"/>
      <c r="N33" s="19"/>
      <c r="O33" s="12"/>
    </row>
    <row r="34" spans="1:15" ht="39.75" customHeight="1">
      <c r="A34" s="193"/>
      <c r="B34" s="193"/>
      <c r="C34" s="19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8.75">
      <c r="A35" s="21" t="s">
        <v>73</v>
      </c>
      <c r="B35" s="21"/>
      <c r="C35" s="21"/>
      <c r="D35" s="186" t="str">
        <f>M!F20</f>
        <v>О.Кучаров</v>
      </c>
      <c r="E35" s="186"/>
      <c r="F35" s="186"/>
      <c r="G35" s="186"/>
      <c r="H35" s="46"/>
      <c r="I35" s="46"/>
      <c r="J35" s="46"/>
      <c r="K35" s="20" t="s">
        <v>18</v>
      </c>
      <c r="L35" s="20"/>
      <c r="M35" s="187"/>
      <c r="N35" s="187"/>
      <c r="O35" s="50" t="str">
        <f>M!G13</f>
        <v>О.Хақбердиев</v>
      </c>
    </row>
    <row r="36" spans="1:15" ht="18.75">
      <c r="A36" s="189" t="s">
        <v>19</v>
      </c>
      <c r="B36" s="189"/>
      <c r="C36" s="22" t="s">
        <v>1</v>
      </c>
      <c r="D36" s="188" t="s">
        <v>20</v>
      </c>
      <c r="E36" s="188"/>
      <c r="F36" s="188"/>
      <c r="G36" s="188"/>
      <c r="H36" s="46"/>
      <c r="I36" s="23"/>
      <c r="J36" s="23"/>
      <c r="K36" s="12"/>
      <c r="L36" s="12"/>
      <c r="M36" s="188" t="s">
        <v>21</v>
      </c>
      <c r="N36" s="188"/>
      <c r="O36" s="23" t="s">
        <v>20</v>
      </c>
    </row>
    <row r="37" ht="31.5" customHeight="1"/>
  </sheetData>
  <sheetProtection/>
  <mergeCells count="46">
    <mergeCell ref="A30:C30"/>
    <mergeCell ref="A36:B36"/>
    <mergeCell ref="D36:G36"/>
    <mergeCell ref="M36:N36"/>
    <mergeCell ref="D35:G35"/>
    <mergeCell ref="M35:N35"/>
    <mergeCell ref="M9:O9"/>
    <mergeCell ref="D33:G33"/>
    <mergeCell ref="K33:L33"/>
    <mergeCell ref="A34:C34"/>
    <mergeCell ref="B23:C23"/>
    <mergeCell ref="B24:C24"/>
    <mergeCell ref="B21:C21"/>
    <mergeCell ref="B22:C22"/>
    <mergeCell ref="B27:C27"/>
    <mergeCell ref="A29:C29"/>
    <mergeCell ref="B28:C28"/>
    <mergeCell ref="B25:C25"/>
    <mergeCell ref="B26:C26"/>
    <mergeCell ref="B15:C15"/>
    <mergeCell ref="B16:C16"/>
    <mergeCell ref="B13:C13"/>
    <mergeCell ref="B14:C14"/>
    <mergeCell ref="B19:C19"/>
    <mergeCell ref="B20:C20"/>
    <mergeCell ref="B17:C17"/>
    <mergeCell ref="B18:C18"/>
    <mergeCell ref="N11:N12"/>
    <mergeCell ref="O11:O12"/>
    <mergeCell ref="H9:K9"/>
    <mergeCell ref="A11:A12"/>
    <mergeCell ref="B11:C12"/>
    <mergeCell ref="D11:D12"/>
    <mergeCell ref="E11:K11"/>
    <mergeCell ref="L11:L12"/>
    <mergeCell ref="M11:M12"/>
    <mergeCell ref="E7:F7"/>
    <mergeCell ref="H7:I7"/>
    <mergeCell ref="A8:B8"/>
    <mergeCell ref="C9:F9"/>
    <mergeCell ref="A6:O6"/>
    <mergeCell ref="A2:O2"/>
    <mergeCell ref="A3:O3"/>
    <mergeCell ref="A4:I4"/>
    <mergeCell ref="A5:H5"/>
    <mergeCell ref="G8:J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</dc:creator>
  <cp:keywords/>
  <dc:description/>
  <cp:lastModifiedBy>APACHI</cp:lastModifiedBy>
  <cp:lastPrinted>2018-10-20T10:29:58Z</cp:lastPrinted>
  <dcterms:created xsi:type="dcterms:W3CDTF">2008-01-09T21:36:33Z</dcterms:created>
  <dcterms:modified xsi:type="dcterms:W3CDTF">2018-12-18T07:52:44Z</dcterms:modified>
  <cp:category/>
  <cp:version/>
  <cp:contentType/>
  <cp:contentStatus/>
</cp:coreProperties>
</file>