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90" yWindow="165" windowWidth="9960" windowHeight="9450" tabRatio="592" activeTab="0"/>
  </bookViews>
  <sheets>
    <sheet name="ЖН-ОН-1" sheetId="1" r:id="rId1"/>
    <sheet name="ЖН-ОН-2" sheetId="2" r:id="rId2"/>
    <sheet name="M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амалиёт" sheetId="19" r:id="rId19"/>
  </sheets>
  <externalReferences>
    <externalReference r:id="rId22"/>
  </externalReferences>
  <definedNames>
    <definedName name="Z_C23F2FB4_653F_4A83_B645_DE45FE9B2DEF_.wvu.PrintArea" localSheetId="0" hidden="1">'ЖН-ОН-1'!$A$1:$AM$30</definedName>
    <definedName name="Z_C23F2FB4_653F_4A83_B645_DE45FE9B2DEF_.wvu.PrintArea" localSheetId="1" hidden="1">'ЖН-ОН-2'!$A$1:$AU$32</definedName>
    <definedName name="_xlnm.Print_Area" localSheetId="4">'2'!$A$1:$Q$39</definedName>
    <definedName name="_xlnm.Print_Area" localSheetId="0">'ЖН-ОН-1'!$A$1:$AM$30</definedName>
    <definedName name="_xlnm.Print_Area" localSheetId="1">'ЖН-ОН-2'!$A$1:$AY$32</definedName>
  </definedNames>
  <calcPr fullCalcOnLoad="1"/>
</workbook>
</file>

<file path=xl/sharedStrings.xml><?xml version="1.0" encoding="utf-8"?>
<sst xmlns="http://schemas.openxmlformats.org/spreadsheetml/2006/main" count="945" uniqueCount="181">
  <si>
    <t>№</t>
  </si>
  <si>
    <t xml:space="preserve">имзо </t>
  </si>
  <si>
    <t>ЖН-1</t>
  </si>
  <si>
    <t>ЖН-2</t>
  </si>
  <si>
    <t>кайта</t>
  </si>
  <si>
    <t>ЎЗБЕКИСТОН РЕСПУБЛИКАСИ ҚИШЛОҚ ВА СУВ ХЎЖАЛИГИ ВАЗИРЛИГИ</t>
  </si>
  <si>
    <t>курс</t>
  </si>
  <si>
    <t>семестр</t>
  </si>
  <si>
    <t>Рейтинг дафтарчасининг рақами</t>
  </si>
  <si>
    <t>Семестрда тўплаган баллари</t>
  </si>
  <si>
    <t>ЯН</t>
  </si>
  <si>
    <t>Ўзлаштириш кўрсаткичи</t>
  </si>
  <si>
    <t>Рейтинг бали</t>
  </si>
  <si>
    <t>ЯН ўтказувчи ўқитувчи имзоси</t>
  </si>
  <si>
    <t>Ўқитувчи имзоси</t>
  </si>
  <si>
    <t>Жами талабалар сони</t>
  </si>
  <si>
    <t>(54 ва ундан паст)</t>
  </si>
  <si>
    <t>"келмаган"</t>
  </si>
  <si>
    <t>Кафедра мудири</t>
  </si>
  <si>
    <t>М.У.</t>
  </si>
  <si>
    <t>Ф.И.Ш.</t>
  </si>
  <si>
    <t>имзо</t>
  </si>
  <si>
    <t xml:space="preserve"> № В-</t>
  </si>
  <si>
    <t>гурух</t>
  </si>
  <si>
    <t>давра учун</t>
  </si>
  <si>
    <t xml:space="preserve">   </t>
  </si>
  <si>
    <t>Семестрда фанга ажратилган умумий соатлар:</t>
  </si>
  <si>
    <t>Йил</t>
  </si>
  <si>
    <t>Давра</t>
  </si>
  <si>
    <t xml:space="preserve">курс </t>
  </si>
  <si>
    <t>Фан</t>
  </si>
  <si>
    <t>Ажратилган соат</t>
  </si>
  <si>
    <t>Қайд номери</t>
  </si>
  <si>
    <t>РД
номери</t>
  </si>
  <si>
    <t>ОН-1</t>
  </si>
  <si>
    <t>ОН-2</t>
  </si>
  <si>
    <t>Шакл тури</t>
  </si>
  <si>
    <r>
      <t>ТОШКЕНТ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ИРРИГАЦИЯ ВА МЕЛИОРАЦИЯ ИНСТИТУТИ</t>
    </r>
  </si>
  <si>
    <r>
      <t xml:space="preserve">РЕЙТИНГ ҚАЙДНОМАСИ  </t>
    </r>
    <r>
      <rPr>
        <b/>
        <u val="single"/>
        <sz val="14"/>
        <rFont val="Times New Roman"/>
        <family val="1"/>
      </rPr>
      <t xml:space="preserve">            </t>
    </r>
  </si>
  <si>
    <r>
      <t xml:space="preserve">Фан : </t>
    </r>
    <r>
      <rPr>
        <b/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</si>
  <si>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Талабанинг фамилияси,   
исми ва шарифи</t>
  </si>
  <si>
    <t>Талабанинг фамилияси, 
исми - шарифи</t>
  </si>
  <si>
    <t xml:space="preserve"> «____»</t>
  </si>
  <si>
    <t xml:space="preserve"> ЯН ўтказилган сана</t>
  </si>
  <si>
    <t>_________________</t>
  </si>
  <si>
    <t>Сана</t>
  </si>
  <si>
    <t>Ой</t>
  </si>
  <si>
    <t>12-шакл</t>
  </si>
  <si>
    <t>Амалиёт ўқитувчиси:</t>
  </si>
  <si>
    <t xml:space="preserve"> Маърузачи:</t>
  </si>
  <si>
    <t>Факультет</t>
  </si>
  <si>
    <t>Ўқув йили</t>
  </si>
  <si>
    <t>Декан
Ф.И.Ш</t>
  </si>
  <si>
    <t xml:space="preserve">ЖН-1    </t>
  </si>
  <si>
    <t xml:space="preserve">ЖН-2             </t>
  </si>
  <si>
    <t xml:space="preserve">ОН-1              </t>
  </si>
  <si>
    <t>∑ОН-1,2</t>
  </si>
  <si>
    <t xml:space="preserve">ОН-2      </t>
  </si>
  <si>
    <t xml:space="preserve">∑ЖН-1,2       </t>
  </si>
  <si>
    <t>∑ЖН+∑ОН</t>
  </si>
  <si>
    <t>Рейтинг дафтарчасининг 
рақами</t>
  </si>
  <si>
    <t>Ўзлаштириш 
кўрсаткичи</t>
  </si>
  <si>
    <t xml:space="preserve">ЖН-1 </t>
  </si>
  <si>
    <t>∑ЖН-1,2</t>
  </si>
  <si>
    <t xml:space="preserve">ОН-2  </t>
  </si>
  <si>
    <t xml:space="preserve">∑ОН-1,2  </t>
  </si>
  <si>
    <t xml:space="preserve">∑ЖН+∑ОН </t>
  </si>
  <si>
    <t>Кафедра мудирлари</t>
  </si>
  <si>
    <t>Талабалар сони</t>
  </si>
  <si>
    <t xml:space="preserve">ЖН-2 </t>
  </si>
  <si>
    <t xml:space="preserve">∑ЖН-1,2 </t>
  </si>
  <si>
    <t xml:space="preserve">ОН-1 </t>
  </si>
  <si>
    <t xml:space="preserve">ОН-2 </t>
  </si>
  <si>
    <t>Факультет декани_________________</t>
  </si>
  <si>
    <t xml:space="preserve">∑ОН-1,2 </t>
  </si>
  <si>
    <t>М.Саидова</t>
  </si>
  <si>
    <t>М.Норқобилов</t>
  </si>
  <si>
    <r>
      <t>шундан, (86-100)</t>
    </r>
    <r>
      <rPr>
        <b/>
        <sz val="14"/>
        <rFont val="Times Uzb Roman"/>
        <family val="1"/>
      </rPr>
      <t>_________</t>
    </r>
    <r>
      <rPr>
        <sz val="14"/>
        <rFont val="Times Uzb Roman"/>
        <family val="1"/>
      </rPr>
      <t>, (71-85)</t>
    </r>
    <r>
      <rPr>
        <b/>
        <sz val="14"/>
        <rFont val="Times Uzb Roman"/>
        <family val="1"/>
      </rPr>
      <t>_________</t>
    </r>
    <r>
      <rPr>
        <sz val="14"/>
        <rFont val="Times Uzb Roman"/>
        <family val="1"/>
      </rPr>
      <t>, (55-70)</t>
    </r>
    <r>
      <rPr>
        <b/>
        <sz val="14"/>
        <rFont val="Times Uzb Roman"/>
        <family val="1"/>
      </rPr>
      <t>______</t>
    </r>
  </si>
  <si>
    <t>ЯН
 ўтказувчи ўқитувчи имзоси</t>
  </si>
  <si>
    <t>Ф.Киличева</t>
  </si>
  <si>
    <t>Гуруҳ</t>
  </si>
  <si>
    <t>М.Маматқулов</t>
  </si>
  <si>
    <t>Ўқув амалиёти</t>
  </si>
  <si>
    <t>М.Маматкулов</t>
  </si>
  <si>
    <t>Б.Худаяров</t>
  </si>
  <si>
    <t>Акрамова Нилуфар Тулкиновна</t>
  </si>
  <si>
    <t>Босимов Хайитбой Исоқ ўғли</t>
  </si>
  <si>
    <t>Дадарбаев Муҳриддин Абдурахмонович</t>
  </si>
  <si>
    <t xml:space="preserve">Дадаханов Билолхон Жобир ўғли </t>
  </si>
  <si>
    <t>Исаев Шаҳбоз Ёдгоржонович</t>
  </si>
  <si>
    <t>Йигиталиев Бекзод</t>
  </si>
  <si>
    <t>Кенжаева Нафиса Рустамовна</t>
  </si>
  <si>
    <t>Маҳмудов Жасурбек Шаҳобжонович</t>
  </si>
  <si>
    <t>Нарбаев Нурсултан Нургалий ули</t>
  </si>
  <si>
    <t>Ражабов Нурмуҳаммад Алишер ўғли</t>
  </si>
  <si>
    <t>Ражабова Қурвонгул Алишер қизи</t>
  </si>
  <si>
    <t>Саидахмедов Жахонгир Бахтибек ўғли</t>
  </si>
  <si>
    <t>Сулаймонов Шохбозбек Ҳусанхонович</t>
  </si>
  <si>
    <t>Утанов Акбар Эшпулат ўғли</t>
  </si>
  <si>
    <t>Хакимов Жавоҳир Усмонович</t>
  </si>
  <si>
    <t>Хидиров Шохрух Бобир ўғли</t>
  </si>
  <si>
    <t>Хушшиев Шерзод Бозор ўғли</t>
  </si>
  <si>
    <t>Ширинбоев Умиджон Бахтиёр ўғли</t>
  </si>
  <si>
    <t>D-16-001</t>
  </si>
  <si>
    <t>D-16-010</t>
  </si>
  <si>
    <t>K-16-072</t>
  </si>
  <si>
    <t>K-16-027</t>
  </si>
  <si>
    <t>K-16-069</t>
  </si>
  <si>
    <t>K-16-020</t>
  </si>
  <si>
    <t>K-16-018</t>
  </si>
  <si>
    <t>K-16-042</t>
  </si>
  <si>
    <t>K-16-070</t>
  </si>
  <si>
    <t>K-16-049</t>
  </si>
  <si>
    <t>K-16-050</t>
  </si>
  <si>
    <t>K-16-029</t>
  </si>
  <si>
    <t>D-16-012</t>
  </si>
  <si>
    <t>K-16-025</t>
  </si>
  <si>
    <t>K-16-026</t>
  </si>
  <si>
    <t>D-16-008</t>
  </si>
  <si>
    <t>Останов Шерали Жуманович</t>
  </si>
  <si>
    <t>Акрамова Н.</t>
  </si>
  <si>
    <t>Theory of accounting</t>
  </si>
  <si>
    <t>Сув хўжалигини ташкил этиш ва бошқариш</t>
  </si>
  <si>
    <t xml:space="preserve">2017-2018 ўқув йили  </t>
  </si>
  <si>
    <t>О.Кучаров</t>
  </si>
  <si>
    <t xml:space="preserve"> № </t>
  </si>
  <si>
    <t>июнь 2018 йил</t>
  </si>
  <si>
    <t>Б.Сувонов</t>
  </si>
  <si>
    <t>З.Исмаилова</t>
  </si>
  <si>
    <t>I-18/01-203</t>
  </si>
  <si>
    <t>I-18/02-203</t>
  </si>
  <si>
    <t>I-18/03-203</t>
  </si>
  <si>
    <t>I-18/04-203</t>
  </si>
  <si>
    <t>I-18/05-203</t>
  </si>
  <si>
    <t>I-18/06-203</t>
  </si>
  <si>
    <t>I-18/07-203</t>
  </si>
  <si>
    <t>I-18/08-203</t>
  </si>
  <si>
    <t>I-18/09-203</t>
  </si>
  <si>
    <t>I-18/10-203</t>
  </si>
  <si>
    <t>I-18/11-203</t>
  </si>
  <si>
    <t>I-18/12-203</t>
  </si>
  <si>
    <t>I-18/13-203</t>
  </si>
  <si>
    <t>Чет тили (немис)</t>
  </si>
  <si>
    <t>I-18/14-203</t>
  </si>
  <si>
    <t>Ф.Бегов</t>
  </si>
  <si>
    <t>А.Тўлабоев</t>
  </si>
  <si>
    <t xml:space="preserve"> №</t>
  </si>
  <si>
    <t xml:space="preserve">баҳорги </t>
  </si>
  <si>
    <r>
      <t>ТОШКЕНТ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ИРРИГАЦИЯ ВА ҚИШЛОҚ ХЎЖАЛИГИНИ МЕХАНИЗАЦИЯЛАШ МУҲАНДИСЛАРИ ИНСТИТУТИ</t>
    </r>
  </si>
  <si>
    <t>ЎЗБЕКИСТОН РЕСПУБЛИКАСИ ОЛИЙ ВА ЎРТА МАХСУС ТАЪЛИМ ВАЗИРЛИГИ</t>
  </si>
  <si>
    <t>Элмуродов Ш.</t>
  </si>
  <si>
    <t>Money and banks</t>
  </si>
  <si>
    <t>I-18/15-203</t>
  </si>
  <si>
    <t xml:space="preserve">Искандарова </t>
  </si>
  <si>
    <t>5- Семестрда тўплаган баллари</t>
  </si>
  <si>
    <t>Ширинова Наргиза</t>
  </si>
  <si>
    <t>Инглиз тили, Немис тили</t>
  </si>
  <si>
    <t>Эркаев Э</t>
  </si>
  <si>
    <t>Корпоратив бошкарув</t>
  </si>
  <si>
    <t>Хасанов Б</t>
  </si>
  <si>
    <t>МИҒ</t>
  </si>
  <si>
    <t>Рахмонбердиева Н</t>
  </si>
  <si>
    <t>Молиявий тахлил</t>
  </si>
  <si>
    <t>Толипова Д.</t>
  </si>
  <si>
    <t>Молиявий хисоб ва хисобот</t>
  </si>
  <si>
    <t>Юлдашева И</t>
  </si>
  <si>
    <t>Шафкаров Ф</t>
  </si>
  <si>
    <t>ССТ</t>
  </si>
  <si>
    <t>Ходжимухамедова Ш.</t>
  </si>
  <si>
    <t>Дадарбоев М</t>
  </si>
  <si>
    <t xml:space="preserve">Статистика </t>
  </si>
  <si>
    <t>Астанова Ф</t>
  </si>
  <si>
    <t>Фалсафа</t>
  </si>
  <si>
    <t>Эргашев Ў</t>
  </si>
  <si>
    <t>Қалқонов Э</t>
  </si>
  <si>
    <t>Эконометрика</t>
  </si>
  <si>
    <t>Шодмонова Г</t>
  </si>
  <si>
    <t>СХТЭ ва Б  факултети декани                                                                                                                                                              О.Кучаров</t>
  </si>
  <si>
    <r>
      <t xml:space="preserve">СХТЭ ва Б факультети Бухгалтерия ҳисоби ва аудит (сув хўжалигида) таълим йуналиши </t>
    </r>
    <r>
      <rPr>
        <b/>
        <sz val="14"/>
        <color indexed="8"/>
        <rFont val="Times New Roman"/>
        <family val="1"/>
      </rPr>
      <t>3</t>
    </r>
    <r>
      <rPr>
        <b/>
        <sz val="14"/>
        <color indexed="8"/>
        <rFont val="Times New Roman"/>
        <family val="1"/>
      </rPr>
      <t xml:space="preserve"> курс 3 гурух </t>
    </r>
    <r>
      <rPr>
        <sz val="14"/>
        <color indexed="8"/>
        <rFont val="Times New Roman"/>
        <family val="1"/>
      </rPr>
      <t>талабаларининг кузги давраси бўйича                                       
                      ТЎПЛАГАН РЕЙТИНГ БАЛЛАРИ</t>
    </r>
  </si>
  <si>
    <t>ЖН-3</t>
  </si>
  <si>
    <t>ЖН-4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</si>
</sst>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Uzb Roman"/>
      <family val="1"/>
    </font>
    <font>
      <b/>
      <sz val="12"/>
      <name val="Times Uzb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14"/>
      <name val="Times Uzb Roman"/>
      <family val="1"/>
    </font>
    <font>
      <b/>
      <sz val="14"/>
      <name val="Times Uzb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Times Uzb Roman"/>
      <family val="1"/>
    </font>
    <font>
      <b/>
      <u val="single"/>
      <sz val="14"/>
      <name val="Times Uzb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u val="single"/>
      <sz val="8"/>
      <name val="Times Uzb Roman"/>
      <family val="1"/>
    </font>
    <font>
      <b/>
      <u val="single"/>
      <sz val="10"/>
      <name val="Times Uzb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top"/>
      <protection hidden="1"/>
    </xf>
    <xf numFmtId="0" fontId="3" fillId="0" borderId="10" xfId="0" applyFont="1" applyBorder="1" applyAlignment="1" applyProtection="1">
      <alignment vertical="top"/>
      <protection hidden="1"/>
    </xf>
    <xf numFmtId="0" fontId="9" fillId="0" borderId="10" xfId="0" applyFont="1" applyBorder="1" applyAlignment="1" applyProtection="1">
      <alignment/>
      <protection hidden="1"/>
    </xf>
    <xf numFmtId="0" fontId="10" fillId="0" borderId="10" xfId="0" applyFont="1" applyBorder="1" applyAlignment="1" applyProtection="1">
      <alignment horizontal="center" vertical="center" textRotation="90" wrapText="1"/>
      <protection hidden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0" fontId="15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justify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13" fillId="0" borderId="11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12" fillId="0" borderId="10" xfId="0" applyFont="1" applyBorder="1" applyAlignment="1">
      <alignment horizontal="center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>
      <alignment horizontal="center"/>
    </xf>
    <xf numFmtId="0" fontId="3" fillId="33" borderId="14" xfId="0" applyFont="1" applyFill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 horizontal="center"/>
      <protection hidden="1"/>
    </xf>
    <xf numFmtId="0" fontId="3" fillId="33" borderId="16" xfId="0" applyFont="1" applyFill="1" applyBorder="1" applyAlignment="1" applyProtection="1">
      <alignment horizontal="center" textRotation="90"/>
      <protection hidden="1"/>
    </xf>
    <xf numFmtId="0" fontId="3" fillId="33" borderId="16" xfId="0" applyFont="1" applyFill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 horizontal="center"/>
      <protection hidden="1"/>
    </xf>
    <xf numFmtId="0" fontId="3" fillId="33" borderId="18" xfId="0" applyFont="1" applyFill="1" applyBorder="1" applyAlignment="1" applyProtection="1">
      <alignment horizontal="center" textRotation="90"/>
      <protection hidden="1"/>
    </xf>
    <xf numFmtId="0" fontId="3" fillId="33" borderId="19" xfId="0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right" vertical="center"/>
      <protection hidden="1"/>
    </xf>
    <xf numFmtId="0" fontId="14" fillId="0" borderId="11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23" fillId="0" borderId="11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13" fillId="0" borderId="11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center" wrapText="1"/>
      <protection hidden="1"/>
    </xf>
    <xf numFmtId="0" fontId="25" fillId="0" borderId="0" xfId="0" applyFont="1" applyAlignment="1">
      <alignment vertical="center"/>
    </xf>
    <xf numFmtId="0" fontId="13" fillId="0" borderId="20" xfId="0" applyFont="1" applyBorder="1" applyAlignment="1" applyProtection="1">
      <alignment horizontal="center" vertical="top"/>
      <protection hidden="1"/>
    </xf>
    <xf numFmtId="0" fontId="3" fillId="33" borderId="21" xfId="0" applyFont="1" applyFill="1" applyBorder="1" applyAlignment="1" applyProtection="1">
      <alignment horizontal="center"/>
      <protection hidden="1"/>
    </xf>
    <xf numFmtId="0" fontId="66" fillId="0" borderId="21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5" fillId="33" borderId="23" xfId="0" applyFont="1" applyFill="1" applyBorder="1" applyAlignment="1" applyProtection="1">
      <alignment horizontal="center"/>
      <protection hidden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33" borderId="25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 horizontal="center"/>
      <protection hidden="1"/>
    </xf>
    <xf numFmtId="0" fontId="3" fillId="33" borderId="26" xfId="0" applyFont="1" applyFill="1" applyBorder="1" applyAlignment="1" applyProtection="1">
      <alignment horizontal="center"/>
      <protection hidden="1"/>
    </xf>
    <xf numFmtId="0" fontId="10" fillId="0" borderId="24" xfId="0" applyFont="1" applyBorder="1" applyAlignment="1" applyProtection="1">
      <alignment horizontal="center" vertical="center" textRotation="90" wrapText="1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/>
      <protection hidden="1"/>
    </xf>
    <xf numFmtId="0" fontId="9" fillId="0" borderId="24" xfId="0" applyFont="1" applyBorder="1" applyAlignment="1">
      <alignment horizontal="center"/>
    </xf>
    <xf numFmtId="0" fontId="8" fillId="0" borderId="24" xfId="0" applyFont="1" applyBorder="1" applyAlignment="1" applyProtection="1">
      <alignment/>
      <protection hidden="1"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 applyProtection="1">
      <alignment vertical="top"/>
      <protection hidden="1"/>
    </xf>
    <xf numFmtId="0" fontId="9" fillId="0" borderId="24" xfId="0" applyFont="1" applyBorder="1" applyAlignment="1" applyProtection="1">
      <alignment/>
      <protection hidden="1"/>
    </xf>
    <xf numFmtId="0" fontId="12" fillId="0" borderId="24" xfId="0" applyFont="1" applyBorder="1" applyAlignment="1">
      <alignment horizontal="center"/>
    </xf>
    <xf numFmtId="0" fontId="8" fillId="0" borderId="24" xfId="0" applyFont="1" applyBorder="1" applyAlignment="1" applyProtection="1">
      <alignment horizont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 vertical="top"/>
      <protection hidden="1"/>
    </xf>
    <xf numFmtId="0" fontId="9" fillId="0" borderId="24" xfId="0" applyFont="1" applyBorder="1" applyAlignment="1" applyProtection="1">
      <alignment horizontal="center" vertical="top"/>
      <protection hidden="1"/>
    </xf>
    <xf numFmtId="0" fontId="3" fillId="33" borderId="27" xfId="0" applyFont="1" applyFill="1" applyBorder="1" applyAlignment="1" applyProtection="1">
      <alignment horizontal="center" vertical="center"/>
      <protection hidden="1"/>
    </xf>
    <xf numFmtId="0" fontId="3" fillId="33" borderId="28" xfId="0" applyFont="1" applyFill="1" applyBorder="1" applyAlignment="1" applyProtection="1">
      <alignment horizontal="center" vertical="center"/>
      <protection hidden="1"/>
    </xf>
    <xf numFmtId="0" fontId="3" fillId="33" borderId="29" xfId="0" applyFont="1" applyFill="1" applyBorder="1" applyAlignment="1" applyProtection="1">
      <alignment horizontal="center" vertical="center"/>
      <protection hidden="1"/>
    </xf>
    <xf numFmtId="168" fontId="3" fillId="33" borderId="30" xfId="60" applyNumberFormat="1" applyFont="1" applyFill="1" applyBorder="1" applyAlignment="1" applyProtection="1">
      <alignment horizontal="center" vertical="center" textRotation="90" wrapText="1"/>
      <protection hidden="1"/>
    </xf>
    <xf numFmtId="168" fontId="3" fillId="33" borderId="31" xfId="60" applyNumberFormat="1" applyFont="1" applyFill="1" applyBorder="1" applyAlignment="1" applyProtection="1">
      <alignment horizontal="center" vertical="center" textRotation="90" wrapText="1"/>
      <protection hidden="1"/>
    </xf>
    <xf numFmtId="168" fontId="3" fillId="33" borderId="32" xfId="60" applyNumberFormat="1" applyFont="1" applyFill="1" applyBorder="1" applyAlignment="1" applyProtection="1">
      <alignment horizontal="center" vertical="center" textRotation="90" wrapText="1"/>
      <protection hidden="1"/>
    </xf>
    <xf numFmtId="0" fontId="9" fillId="0" borderId="33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66" fillId="0" borderId="33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/>
      <protection hidden="1"/>
    </xf>
    <xf numFmtId="0" fontId="18" fillId="0" borderId="0" xfId="0" applyFont="1" applyBorder="1" applyAlignment="1">
      <alignment horizontal="right" vertical="center"/>
    </xf>
    <xf numFmtId="0" fontId="12" fillId="35" borderId="24" xfId="0" applyFont="1" applyFill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/>
      <protection hidden="1"/>
    </xf>
    <xf numFmtId="0" fontId="30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/>
      <protection hidden="1"/>
    </xf>
    <xf numFmtId="168" fontId="3" fillId="34" borderId="32" xfId="60" applyNumberFormat="1" applyFont="1" applyFill="1" applyBorder="1" applyAlignment="1" applyProtection="1">
      <alignment horizontal="center" vertical="center" textRotation="90" wrapText="1"/>
      <protection hidden="1"/>
    </xf>
    <xf numFmtId="168" fontId="3" fillId="34" borderId="30" xfId="60" applyNumberFormat="1" applyFont="1" applyFill="1" applyBorder="1" applyAlignment="1" applyProtection="1">
      <alignment horizontal="center" vertical="center" textRotation="90" wrapText="1"/>
      <protection hidden="1"/>
    </xf>
    <xf numFmtId="168" fontId="3" fillId="34" borderId="31" xfId="60" applyNumberFormat="1" applyFont="1" applyFill="1" applyBorder="1" applyAlignment="1" applyProtection="1">
      <alignment horizontal="center" vertical="center" textRotation="90" wrapText="1"/>
      <protection hidden="1"/>
    </xf>
    <xf numFmtId="0" fontId="3" fillId="34" borderId="25" xfId="0" applyFont="1" applyFill="1" applyBorder="1" applyAlignment="1" applyProtection="1">
      <alignment horizontal="center"/>
      <protection hidden="1"/>
    </xf>
    <xf numFmtId="0" fontId="3" fillId="34" borderId="14" xfId="0" applyFont="1" applyFill="1" applyBorder="1" applyAlignment="1" applyProtection="1">
      <alignment horizontal="center"/>
      <protection hidden="1"/>
    </xf>
    <xf numFmtId="0" fontId="3" fillId="34" borderId="12" xfId="0" applyFont="1" applyFill="1" applyBorder="1" applyAlignment="1" applyProtection="1">
      <alignment horizontal="center"/>
      <protection hidden="1"/>
    </xf>
    <xf numFmtId="0" fontId="4" fillId="34" borderId="12" xfId="0" applyFont="1" applyFill="1" applyBorder="1" applyAlignment="1" applyProtection="1">
      <alignment horizontal="center"/>
      <protection hidden="1"/>
    </xf>
    <xf numFmtId="0" fontId="5" fillId="34" borderId="23" xfId="0" applyFont="1" applyFill="1" applyBorder="1" applyAlignment="1" applyProtection="1">
      <alignment horizontal="center"/>
      <protection hidden="1"/>
    </xf>
    <xf numFmtId="0" fontId="21" fillId="34" borderId="10" xfId="0" applyFont="1" applyFill="1" applyBorder="1" applyAlignment="1" applyProtection="1">
      <alignment horizontal="center"/>
      <protection hidden="1"/>
    </xf>
    <xf numFmtId="0" fontId="5" fillId="34" borderId="10" xfId="0" applyFont="1" applyFill="1" applyBorder="1" applyAlignment="1" applyProtection="1">
      <alignment horizontal="center"/>
      <protection hidden="1"/>
    </xf>
    <xf numFmtId="0" fontId="5" fillId="34" borderId="36" xfId="0" applyFont="1" applyFill="1" applyBorder="1" applyAlignment="1" applyProtection="1">
      <alignment horizontal="center"/>
      <protection hidden="1"/>
    </xf>
    <xf numFmtId="0" fontId="3" fillId="34" borderId="17" xfId="0" applyFont="1" applyFill="1" applyBorder="1" applyAlignment="1" applyProtection="1">
      <alignment horizontal="center"/>
      <protection hidden="1"/>
    </xf>
    <xf numFmtId="0" fontId="3" fillId="34" borderId="18" xfId="0" applyFont="1" applyFill="1" applyBorder="1" applyAlignment="1" applyProtection="1">
      <alignment horizontal="center" textRotation="90"/>
      <protection hidden="1"/>
    </xf>
    <xf numFmtId="0" fontId="3" fillId="34" borderId="16" xfId="0" applyFont="1" applyFill="1" applyBorder="1" applyAlignment="1" applyProtection="1">
      <alignment horizontal="center"/>
      <protection hidden="1"/>
    </xf>
    <xf numFmtId="0" fontId="3" fillId="34" borderId="15" xfId="0" applyFont="1" applyFill="1" applyBorder="1" applyAlignment="1" applyProtection="1">
      <alignment horizontal="center" textRotation="90"/>
      <protection hidden="1"/>
    </xf>
    <xf numFmtId="0" fontId="3" fillId="34" borderId="19" xfId="0" applyFont="1" applyFill="1" applyBorder="1" applyAlignment="1" applyProtection="1">
      <alignment horizontal="center"/>
      <protection hidden="1"/>
    </xf>
    <xf numFmtId="0" fontId="3" fillId="34" borderId="16" xfId="0" applyFont="1" applyFill="1" applyBorder="1" applyAlignment="1" applyProtection="1">
      <alignment horizontal="center" textRotation="90"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30" fillId="34" borderId="0" xfId="0" applyFont="1" applyFill="1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30" fillId="34" borderId="0" xfId="0" applyFont="1" applyFill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168" fontId="5" fillId="34" borderId="36" xfId="60" applyNumberFormat="1" applyFont="1" applyFill="1" applyBorder="1" applyAlignment="1" applyProtection="1">
      <alignment horizontal="center" vertical="center" wrapText="1"/>
      <protection hidden="1"/>
    </xf>
    <xf numFmtId="168" fontId="5" fillId="34" borderId="10" xfId="60" applyNumberFormat="1" applyFont="1" applyFill="1" applyBorder="1" applyAlignment="1" applyProtection="1">
      <alignment horizontal="center" vertical="center" wrapText="1"/>
      <protection hidden="1"/>
    </xf>
    <xf numFmtId="168" fontId="5" fillId="34" borderId="23" xfId="60" applyNumberFormat="1" applyFont="1" applyFill="1" applyBorder="1" applyAlignment="1" applyProtection="1">
      <alignment horizontal="center" vertical="center" wrapText="1"/>
      <protection hidden="1"/>
    </xf>
    <xf numFmtId="0" fontId="3" fillId="33" borderId="33" xfId="0" applyFont="1" applyFill="1" applyBorder="1" applyAlignment="1" applyProtection="1">
      <alignment horizontal="center" vertical="center" wrapText="1"/>
      <protection hidden="1"/>
    </xf>
    <xf numFmtId="0" fontId="3" fillId="33" borderId="21" xfId="0" applyFont="1" applyFill="1" applyBorder="1" applyAlignment="1" applyProtection="1">
      <alignment horizontal="center" vertical="center" wrapText="1"/>
      <protection hidden="1"/>
    </xf>
    <xf numFmtId="0" fontId="3" fillId="33" borderId="22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/>
      <protection hidden="1"/>
    </xf>
    <xf numFmtId="0" fontId="3" fillId="34" borderId="28" xfId="0" applyFont="1" applyFill="1" applyBorder="1" applyAlignment="1" applyProtection="1">
      <alignment horizontal="center" vertical="center"/>
      <protection hidden="1"/>
    </xf>
    <xf numFmtId="0" fontId="3" fillId="34" borderId="29" xfId="0" applyFont="1" applyFill="1" applyBorder="1" applyAlignment="1" applyProtection="1">
      <alignment horizontal="center" vertical="center"/>
      <protection hidden="1"/>
    </xf>
    <xf numFmtId="168" fontId="3" fillId="34" borderId="36" xfId="60" applyNumberFormat="1" applyFont="1" applyFill="1" applyBorder="1" applyAlignment="1" applyProtection="1">
      <alignment horizontal="center" vertical="center" wrapText="1"/>
      <protection hidden="1"/>
    </xf>
    <xf numFmtId="168" fontId="3" fillId="34" borderId="10" xfId="60" applyNumberFormat="1" applyFont="1" applyFill="1" applyBorder="1" applyAlignment="1" applyProtection="1">
      <alignment horizontal="center" vertical="center" wrapText="1"/>
      <protection hidden="1"/>
    </xf>
    <xf numFmtId="168" fontId="3" fillId="34" borderId="23" xfId="60" applyNumberFormat="1" applyFont="1" applyFill="1" applyBorder="1" applyAlignment="1" applyProtection="1">
      <alignment horizontal="center" vertical="center" wrapText="1"/>
      <protection hidden="1"/>
    </xf>
    <xf numFmtId="168" fontId="3" fillId="34" borderId="37" xfId="60" applyNumberFormat="1" applyFont="1" applyFill="1" applyBorder="1" applyAlignment="1" applyProtection="1">
      <alignment horizontal="center" vertical="center" wrapText="1"/>
      <protection hidden="1"/>
    </xf>
    <xf numFmtId="168" fontId="3" fillId="34" borderId="38" xfId="60" applyNumberFormat="1" applyFont="1" applyFill="1" applyBorder="1" applyAlignment="1" applyProtection="1">
      <alignment horizontal="center" vertical="center" wrapText="1"/>
      <protection hidden="1"/>
    </xf>
    <xf numFmtId="168" fontId="3" fillId="34" borderId="39" xfId="60" applyNumberFormat="1" applyFont="1" applyFill="1" applyBorder="1" applyAlignment="1" applyProtection="1">
      <alignment horizontal="center" vertical="center" wrapText="1"/>
      <protection hidden="1"/>
    </xf>
    <xf numFmtId="0" fontId="3" fillId="33" borderId="40" xfId="0" applyFont="1" applyFill="1" applyBorder="1" applyAlignment="1" applyProtection="1">
      <alignment horizontal="center" vertical="center" wrapText="1"/>
      <protection hidden="1"/>
    </xf>
    <xf numFmtId="0" fontId="3" fillId="33" borderId="41" xfId="0" applyFont="1" applyFill="1" applyBorder="1" applyAlignment="1" applyProtection="1">
      <alignment horizontal="center" vertical="center" wrapText="1"/>
      <protection hidden="1"/>
    </xf>
    <xf numFmtId="0" fontId="3" fillId="33" borderId="42" xfId="0" applyFont="1" applyFill="1" applyBorder="1" applyAlignment="1" applyProtection="1">
      <alignment horizontal="center" vertical="center" wrapText="1"/>
      <protection hidden="1"/>
    </xf>
    <xf numFmtId="0" fontId="9" fillId="34" borderId="37" xfId="0" applyFont="1" applyFill="1" applyBorder="1" applyAlignment="1">
      <alignment horizontal="center" wrapText="1"/>
    </xf>
    <xf numFmtId="0" fontId="9" fillId="34" borderId="38" xfId="0" applyFont="1" applyFill="1" applyBorder="1" applyAlignment="1">
      <alignment horizontal="center" wrapText="1"/>
    </xf>
    <xf numFmtId="0" fontId="9" fillId="34" borderId="39" xfId="0" applyFont="1" applyFill="1" applyBorder="1" applyAlignment="1">
      <alignment horizontal="center" wrapText="1"/>
    </xf>
    <xf numFmtId="0" fontId="3" fillId="33" borderId="43" xfId="0" applyFont="1" applyFill="1" applyBorder="1" applyAlignment="1" applyProtection="1">
      <alignment horizontal="center" vertical="center"/>
      <protection hidden="1"/>
    </xf>
    <xf numFmtId="0" fontId="3" fillId="33" borderId="44" xfId="0" applyFont="1" applyFill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168" fontId="5" fillId="33" borderId="37" xfId="60" applyNumberFormat="1" applyFont="1" applyFill="1" applyBorder="1" applyAlignment="1" applyProtection="1">
      <alignment horizontal="center" vertical="center" wrapText="1"/>
      <protection hidden="1"/>
    </xf>
    <xf numFmtId="168" fontId="5" fillId="33" borderId="38" xfId="60" applyNumberFormat="1" applyFont="1" applyFill="1" applyBorder="1" applyAlignment="1" applyProtection="1">
      <alignment horizontal="center" vertical="center" wrapText="1"/>
      <protection hidden="1"/>
    </xf>
    <xf numFmtId="168" fontId="5" fillId="33" borderId="39" xfId="60" applyNumberFormat="1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 applyProtection="1">
      <alignment horizontal="center" vertical="center"/>
      <protection hidden="1"/>
    </xf>
    <xf numFmtId="0" fontId="3" fillId="34" borderId="47" xfId="0" applyFont="1" applyFill="1" applyBorder="1" applyAlignment="1" applyProtection="1">
      <alignment horizontal="center" vertical="center"/>
      <protection hidden="1"/>
    </xf>
    <xf numFmtId="0" fontId="3" fillId="34" borderId="48" xfId="0" applyFont="1" applyFill="1" applyBorder="1" applyAlignment="1" applyProtection="1">
      <alignment horizontal="center" vertical="center"/>
      <protection hidden="1"/>
    </xf>
    <xf numFmtId="0" fontId="67" fillId="34" borderId="0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6" fillId="0" borderId="24" xfId="0" applyFont="1" applyBorder="1" applyAlignment="1" applyProtection="1">
      <alignment horizontal="left" vertical="center"/>
      <protection hidden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10" fillId="0" borderId="24" xfId="0" applyFont="1" applyBorder="1" applyAlignment="1" applyProtection="1">
      <alignment horizontal="center" vertical="center" textRotation="90" wrapText="1"/>
      <protection hidden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Alignment="1" applyProtection="1">
      <alignment/>
      <protection hidden="1"/>
    </xf>
    <xf numFmtId="0" fontId="14" fillId="0" borderId="11" xfId="0" applyFont="1" applyBorder="1" applyAlignment="1" applyProtection="1">
      <alignment horizontal="center"/>
      <protection hidden="1"/>
    </xf>
    <xf numFmtId="0" fontId="13" fillId="0" borderId="11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20" xfId="0" applyFont="1" applyBorder="1" applyAlignment="1" applyProtection="1">
      <alignment horizontal="center" vertical="top"/>
      <protection hidden="1"/>
    </xf>
    <xf numFmtId="0" fontId="15" fillId="0" borderId="24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Alignment="1" applyProtection="1">
      <alignment horizontal="center" vertical="top"/>
      <protection hidden="1"/>
    </xf>
    <xf numFmtId="0" fontId="29" fillId="0" borderId="0" xfId="0" applyFont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horizontal="left" vertical="center"/>
    </xf>
    <xf numFmtId="0" fontId="9" fillId="0" borderId="24" xfId="0" applyFont="1" applyBorder="1" applyAlignment="1" applyProtection="1">
      <alignment horizontal="center" vertical="top"/>
      <protection hidden="1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7" fillId="0" borderId="11" xfId="0" applyFont="1" applyBorder="1" applyAlignment="1" applyProtection="1">
      <alignment horizontal="center"/>
      <protection hidden="1"/>
    </xf>
    <xf numFmtId="0" fontId="9" fillId="0" borderId="24" xfId="0" applyFont="1" applyBorder="1" applyAlignment="1">
      <alignment horizontal="center"/>
    </xf>
    <xf numFmtId="0" fontId="14" fillId="0" borderId="11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0" fillId="0" borderId="24" xfId="0" applyFont="1" applyBorder="1" applyAlignment="1" applyProtection="1">
      <alignment horizontal="center" textRotation="90" wrapText="1"/>
      <protection hidden="1"/>
    </xf>
    <xf numFmtId="0" fontId="9" fillId="0" borderId="24" xfId="0" applyFont="1" applyBorder="1" applyAlignment="1" applyProtection="1">
      <alignment horizontal="left" vertical="center"/>
      <protection hidden="1"/>
    </xf>
    <xf numFmtId="0" fontId="14" fillId="0" borderId="11" xfId="0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3" xfId="0" applyFont="1" applyBorder="1" applyAlignment="1" applyProtection="1">
      <alignment horizontal="left" vertical="center"/>
      <protection hidden="1"/>
    </xf>
    <xf numFmtId="0" fontId="12" fillId="0" borderId="49" xfId="0" applyFont="1" applyBorder="1" applyAlignment="1" applyProtection="1">
      <alignment horizontal="left" vertical="center"/>
      <protection hidden="1"/>
    </xf>
    <xf numFmtId="0" fontId="11" fillId="0" borderId="10" xfId="0" applyFont="1" applyBorder="1" applyAlignment="1">
      <alignment horizontal="center" vertical="center"/>
    </xf>
    <xf numFmtId="0" fontId="10" fillId="0" borderId="50" xfId="0" applyFont="1" applyBorder="1" applyAlignment="1" applyProtection="1">
      <alignment horizontal="center" vertical="center" wrapText="1"/>
      <protection hidden="1"/>
    </xf>
    <xf numFmtId="0" fontId="10" fillId="0" borderId="51" xfId="0" applyFont="1" applyBorder="1" applyAlignment="1" applyProtection="1">
      <alignment horizontal="center" vertical="center" wrapText="1"/>
      <protection hidden="1"/>
    </xf>
    <xf numFmtId="0" fontId="10" fillId="0" borderId="52" xfId="0" applyFont="1" applyBorder="1" applyAlignment="1" applyProtection="1">
      <alignment horizontal="center" vertical="center" wrapText="1"/>
      <protection hidden="1"/>
    </xf>
    <xf numFmtId="0" fontId="10" fillId="0" borderId="53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textRotation="90" wrapText="1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8" fillId="0" borderId="11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9530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9530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9530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9530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339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434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434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434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434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434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434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434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434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434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434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434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434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486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953000" y="1202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202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202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953000" y="1202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202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202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953000" y="1202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202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202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953000" y="1202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202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202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5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953000" y="11858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pic>
      <xdr:nvPicPr>
        <xdr:cNvPr id="5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858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pic>
      <xdr:nvPicPr>
        <xdr:cNvPr id="5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858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5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953000" y="11858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pic>
      <xdr:nvPicPr>
        <xdr:cNvPr id="5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858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pic>
      <xdr:nvPicPr>
        <xdr:cNvPr id="6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858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6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953000" y="11858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pic>
      <xdr:nvPicPr>
        <xdr:cNvPr id="6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858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pic>
      <xdr:nvPicPr>
        <xdr:cNvPr id="6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858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6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953000" y="11858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pic>
      <xdr:nvPicPr>
        <xdr:cNvPr id="6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858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pic>
      <xdr:nvPicPr>
        <xdr:cNvPr id="6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858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pic>
      <xdr:nvPicPr>
        <xdr:cNvPr id="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9530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pic>
      <xdr:nvPicPr>
        <xdr:cNvPr id="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9530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pic>
      <xdr:nvPicPr>
        <xdr:cNvPr id="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9530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pic>
      <xdr:nvPicPr>
        <xdr:cNvPr id="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9530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76900" y="1169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624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624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624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624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624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624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624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624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624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624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624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624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2907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2907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2907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2907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2907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2907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2907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2907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2907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2907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2907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2907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75;&#1091;&#1088;&#1091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Н"/>
      <sheetName val="ОН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2">
        <row r="21">
          <cell r="B21" t="str">
            <v>Сув хўжалигида менежмент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AM30"/>
  <sheetViews>
    <sheetView tabSelected="1" view="pageLayout" zoomScale="70" zoomScaleNormal="85" zoomScaleSheetLayoutView="85" zoomScalePageLayoutView="70" workbookViewId="0" topLeftCell="A7">
      <selection activeCell="A19" sqref="A19:IV19"/>
    </sheetView>
  </sheetViews>
  <sheetFormatPr defaultColWidth="9.140625" defaultRowHeight="12.75"/>
  <cols>
    <col min="1" max="1" width="3.57421875" style="116" bestFit="1" customWidth="1"/>
    <col min="2" max="2" width="33.28125" style="116" customWidth="1"/>
    <col min="3" max="3" width="10.8515625" style="116" customWidth="1"/>
    <col min="4" max="4" width="4.8515625" style="116" customWidth="1"/>
    <col min="5" max="6" width="5.421875" style="116" customWidth="1"/>
    <col min="7" max="11" width="5.421875" style="140" customWidth="1"/>
    <col min="12" max="15" width="5.421875" style="141" customWidth="1"/>
    <col min="16" max="30" width="5.421875" style="140" customWidth="1"/>
    <col min="31" max="33" width="5.421875" style="116" customWidth="1"/>
    <col min="34" max="34" width="5.140625" style="116" customWidth="1"/>
    <col min="35" max="35" width="4.8515625" style="116" customWidth="1"/>
    <col min="36" max="37" width="5.421875" style="116" customWidth="1"/>
    <col min="38" max="38" width="4.8515625" style="116" customWidth="1"/>
    <col min="39" max="39" width="5.421875" style="116" customWidth="1"/>
    <col min="40" max="16384" width="9.140625" style="116" customWidth="1"/>
  </cols>
  <sheetData>
    <row r="1" spans="1:39" s="114" customFormat="1" ht="62.25" customHeight="1">
      <c r="A1" s="177" t="s">
        <v>178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</row>
    <row r="2" spans="1:39" s="115" customFormat="1" ht="7.5" customHeight="1" thickBo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</row>
    <row r="3" spans="1:39" ht="13.5" customHeight="1" thickBot="1">
      <c r="A3" s="146" t="s">
        <v>0</v>
      </c>
      <c r="B3" s="146" t="s">
        <v>41</v>
      </c>
      <c r="C3" s="158" t="s">
        <v>33</v>
      </c>
      <c r="D3" s="164" t="s">
        <v>154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</row>
    <row r="4" spans="1:39" ht="13.5" customHeight="1">
      <c r="A4" s="147"/>
      <c r="B4" s="147"/>
      <c r="C4" s="159"/>
      <c r="D4" s="174"/>
      <c r="E4" s="175"/>
      <c r="F4" s="175"/>
      <c r="G4" s="176"/>
      <c r="H4" s="174"/>
      <c r="I4" s="175"/>
      <c r="J4" s="175"/>
      <c r="K4" s="176"/>
      <c r="L4" s="149"/>
      <c r="M4" s="150"/>
      <c r="N4" s="150"/>
      <c r="O4" s="151"/>
      <c r="P4" s="149"/>
      <c r="Q4" s="150"/>
      <c r="R4" s="150"/>
      <c r="S4" s="151"/>
      <c r="T4" s="149"/>
      <c r="U4" s="150"/>
      <c r="V4" s="150"/>
      <c r="W4" s="151"/>
      <c r="X4" s="149"/>
      <c r="Y4" s="150"/>
      <c r="Z4" s="150"/>
      <c r="AA4" s="151"/>
      <c r="AB4" s="149"/>
      <c r="AC4" s="150"/>
      <c r="AD4" s="150"/>
      <c r="AE4" s="151"/>
      <c r="AF4" s="149"/>
      <c r="AG4" s="150"/>
      <c r="AH4" s="150"/>
      <c r="AI4" s="151"/>
      <c r="AJ4" s="95"/>
      <c r="AK4" s="96"/>
      <c r="AL4" s="96"/>
      <c r="AM4" s="97"/>
    </row>
    <row r="5" spans="1:39" s="117" customFormat="1" ht="43.5" customHeight="1">
      <c r="A5" s="147"/>
      <c r="B5" s="147"/>
      <c r="C5" s="159"/>
      <c r="D5" s="143" t="s">
        <v>156</v>
      </c>
      <c r="E5" s="144"/>
      <c r="F5" s="144"/>
      <c r="G5" s="145"/>
      <c r="H5" s="143" t="s">
        <v>158</v>
      </c>
      <c r="I5" s="144"/>
      <c r="J5" s="144"/>
      <c r="K5" s="145"/>
      <c r="L5" s="143" t="s">
        <v>160</v>
      </c>
      <c r="M5" s="144"/>
      <c r="N5" s="144"/>
      <c r="O5" s="145"/>
      <c r="P5" s="143" t="s">
        <v>162</v>
      </c>
      <c r="Q5" s="144"/>
      <c r="R5" s="144"/>
      <c r="S5" s="145"/>
      <c r="T5" s="161" t="s">
        <v>164</v>
      </c>
      <c r="U5" s="162"/>
      <c r="V5" s="162"/>
      <c r="W5" s="163"/>
      <c r="X5" s="143" t="s">
        <v>167</v>
      </c>
      <c r="Y5" s="144"/>
      <c r="Z5" s="144"/>
      <c r="AA5" s="145"/>
      <c r="AB5" s="143" t="s">
        <v>170</v>
      </c>
      <c r="AC5" s="144"/>
      <c r="AD5" s="144"/>
      <c r="AE5" s="145"/>
      <c r="AF5" s="143" t="s">
        <v>172</v>
      </c>
      <c r="AG5" s="144"/>
      <c r="AH5" s="144"/>
      <c r="AI5" s="145"/>
      <c r="AJ5" s="169" t="s">
        <v>175</v>
      </c>
      <c r="AK5" s="170"/>
      <c r="AL5" s="170"/>
      <c r="AM5" s="171"/>
    </row>
    <row r="6" spans="1:39" s="117" customFormat="1" ht="18" customHeight="1">
      <c r="A6" s="147"/>
      <c r="B6" s="147"/>
      <c r="C6" s="159"/>
      <c r="D6" s="166" t="s">
        <v>155</v>
      </c>
      <c r="E6" s="167"/>
      <c r="F6" s="167"/>
      <c r="G6" s="168"/>
      <c r="H6" s="152" t="s">
        <v>159</v>
      </c>
      <c r="I6" s="153"/>
      <c r="J6" s="153"/>
      <c r="K6" s="154"/>
      <c r="L6" s="152" t="s">
        <v>174</v>
      </c>
      <c r="M6" s="153"/>
      <c r="N6" s="153"/>
      <c r="O6" s="154"/>
      <c r="P6" s="152" t="s">
        <v>163</v>
      </c>
      <c r="Q6" s="153"/>
      <c r="R6" s="153"/>
      <c r="S6" s="154"/>
      <c r="T6" s="152" t="s">
        <v>165</v>
      </c>
      <c r="U6" s="153"/>
      <c r="V6" s="153"/>
      <c r="W6" s="154"/>
      <c r="X6" s="152" t="s">
        <v>168</v>
      </c>
      <c r="Y6" s="153"/>
      <c r="Z6" s="153"/>
      <c r="AA6" s="154"/>
      <c r="AB6" s="152" t="s">
        <v>171</v>
      </c>
      <c r="AC6" s="153"/>
      <c r="AD6" s="153"/>
      <c r="AE6" s="154"/>
      <c r="AF6" s="152" t="s">
        <v>174</v>
      </c>
      <c r="AG6" s="153"/>
      <c r="AH6" s="153"/>
      <c r="AI6" s="154"/>
      <c r="AJ6" s="155" t="s">
        <v>176</v>
      </c>
      <c r="AK6" s="156"/>
      <c r="AL6" s="156"/>
      <c r="AM6" s="157"/>
    </row>
    <row r="7" spans="1:39" ht="17.25" customHeight="1">
      <c r="A7" s="147"/>
      <c r="B7" s="147"/>
      <c r="C7" s="159"/>
      <c r="D7" s="166" t="s">
        <v>157</v>
      </c>
      <c r="E7" s="167"/>
      <c r="F7" s="167"/>
      <c r="G7" s="168"/>
      <c r="H7" s="152" t="s">
        <v>159</v>
      </c>
      <c r="I7" s="153"/>
      <c r="J7" s="153"/>
      <c r="K7" s="154"/>
      <c r="L7" s="152" t="s">
        <v>161</v>
      </c>
      <c r="M7" s="153"/>
      <c r="N7" s="153"/>
      <c r="O7" s="154"/>
      <c r="P7" s="152" t="s">
        <v>120</v>
      </c>
      <c r="Q7" s="153"/>
      <c r="R7" s="153"/>
      <c r="S7" s="154"/>
      <c r="T7" s="152" t="s">
        <v>166</v>
      </c>
      <c r="U7" s="153"/>
      <c r="V7" s="153"/>
      <c r="W7" s="154"/>
      <c r="X7" s="152" t="s">
        <v>169</v>
      </c>
      <c r="Y7" s="153"/>
      <c r="Z7" s="153"/>
      <c r="AA7" s="154"/>
      <c r="AB7" s="152" t="s">
        <v>171</v>
      </c>
      <c r="AC7" s="153"/>
      <c r="AD7" s="153"/>
      <c r="AE7" s="154"/>
      <c r="AF7" s="152" t="s">
        <v>173</v>
      </c>
      <c r="AG7" s="153"/>
      <c r="AH7" s="153"/>
      <c r="AI7" s="154"/>
      <c r="AJ7" s="155" t="s">
        <v>176</v>
      </c>
      <c r="AK7" s="156"/>
      <c r="AL7" s="156"/>
      <c r="AM7" s="157"/>
    </row>
    <row r="8" spans="1:39" ht="42" customHeight="1" thickBot="1">
      <c r="A8" s="148"/>
      <c r="B8" s="148"/>
      <c r="C8" s="160"/>
      <c r="D8" s="98" t="s">
        <v>2</v>
      </c>
      <c r="E8" s="99" t="s">
        <v>4</v>
      </c>
      <c r="F8" s="99" t="s">
        <v>3</v>
      </c>
      <c r="G8" s="121" t="s">
        <v>4</v>
      </c>
      <c r="H8" s="122" t="s">
        <v>2</v>
      </c>
      <c r="I8" s="123" t="s">
        <v>4</v>
      </c>
      <c r="J8" s="123" t="s">
        <v>34</v>
      </c>
      <c r="K8" s="121" t="s">
        <v>4</v>
      </c>
      <c r="L8" s="122" t="s">
        <v>2</v>
      </c>
      <c r="M8" s="123" t="s">
        <v>4</v>
      </c>
      <c r="N8" s="123" t="s">
        <v>34</v>
      </c>
      <c r="O8" s="121" t="s">
        <v>4</v>
      </c>
      <c r="P8" s="122" t="s">
        <v>2</v>
      </c>
      <c r="Q8" s="123" t="s">
        <v>4</v>
      </c>
      <c r="R8" s="123" t="s">
        <v>34</v>
      </c>
      <c r="S8" s="121" t="s">
        <v>4</v>
      </c>
      <c r="T8" s="122" t="s">
        <v>2</v>
      </c>
      <c r="U8" s="123" t="s">
        <v>4</v>
      </c>
      <c r="V8" s="123" t="s">
        <v>34</v>
      </c>
      <c r="W8" s="121" t="s">
        <v>4</v>
      </c>
      <c r="X8" s="122" t="s">
        <v>2</v>
      </c>
      <c r="Y8" s="123" t="s">
        <v>4</v>
      </c>
      <c r="Z8" s="123" t="s">
        <v>34</v>
      </c>
      <c r="AA8" s="121" t="s">
        <v>4</v>
      </c>
      <c r="AB8" s="122" t="s">
        <v>2</v>
      </c>
      <c r="AC8" s="123" t="s">
        <v>4</v>
      </c>
      <c r="AD8" s="123" t="s">
        <v>34</v>
      </c>
      <c r="AE8" s="100" t="s">
        <v>4</v>
      </c>
      <c r="AF8" s="98" t="s">
        <v>2</v>
      </c>
      <c r="AG8" s="99" t="s">
        <v>4</v>
      </c>
      <c r="AH8" s="99" t="s">
        <v>34</v>
      </c>
      <c r="AI8" s="100" t="s">
        <v>4</v>
      </c>
      <c r="AJ8" s="98" t="s">
        <v>2</v>
      </c>
      <c r="AK8" s="99" t="s">
        <v>4</v>
      </c>
      <c r="AL8" s="99" t="s">
        <v>34</v>
      </c>
      <c r="AM8" s="100" t="s">
        <v>4</v>
      </c>
    </row>
    <row r="9" spans="1:39" ht="27.75" customHeight="1">
      <c r="A9" s="78">
        <v>1</v>
      </c>
      <c r="B9" s="101" t="s">
        <v>85</v>
      </c>
      <c r="C9" s="104"/>
      <c r="D9" s="30">
        <v>15</v>
      </c>
      <c r="E9" s="74"/>
      <c r="F9" s="26">
        <v>15</v>
      </c>
      <c r="G9" s="124"/>
      <c r="H9" s="125">
        <v>16</v>
      </c>
      <c r="I9" s="126"/>
      <c r="J9" s="126">
        <v>16</v>
      </c>
      <c r="K9" s="124"/>
      <c r="L9" s="125">
        <v>11</v>
      </c>
      <c r="M9" s="127">
        <v>5</v>
      </c>
      <c r="N9" s="126">
        <v>12</v>
      </c>
      <c r="O9" s="124">
        <v>3</v>
      </c>
      <c r="P9" s="125">
        <v>13</v>
      </c>
      <c r="Q9" s="126">
        <v>3</v>
      </c>
      <c r="R9" s="126">
        <v>15</v>
      </c>
      <c r="S9" s="124"/>
      <c r="T9" s="125">
        <v>10</v>
      </c>
      <c r="U9" s="127">
        <v>6</v>
      </c>
      <c r="V9" s="126">
        <v>10</v>
      </c>
      <c r="W9" s="124">
        <v>6</v>
      </c>
      <c r="X9" s="125">
        <v>10</v>
      </c>
      <c r="Y9" s="127">
        <v>5</v>
      </c>
      <c r="Z9" s="126">
        <v>9</v>
      </c>
      <c r="AA9" s="124">
        <v>6</v>
      </c>
      <c r="AB9" s="125">
        <v>16</v>
      </c>
      <c r="AC9" s="127"/>
      <c r="AD9" s="126">
        <v>16</v>
      </c>
      <c r="AE9" s="75"/>
      <c r="AF9" s="30">
        <v>15</v>
      </c>
      <c r="AG9" s="74"/>
      <c r="AH9" s="26">
        <v>15</v>
      </c>
      <c r="AI9" s="76"/>
      <c r="AJ9" s="77">
        <v>17</v>
      </c>
      <c r="AK9" s="74"/>
      <c r="AL9" s="74">
        <v>10</v>
      </c>
      <c r="AM9" s="76">
        <v>5</v>
      </c>
    </row>
    <row r="10" spans="1:39" ht="28.5" customHeight="1">
      <c r="A10" s="69">
        <v>2</v>
      </c>
      <c r="B10" s="102" t="s">
        <v>86</v>
      </c>
      <c r="C10" s="70" t="s">
        <v>103</v>
      </c>
      <c r="D10" s="30">
        <v>10</v>
      </c>
      <c r="E10" s="27">
        <v>6</v>
      </c>
      <c r="F10" s="26">
        <v>10</v>
      </c>
      <c r="G10" s="128">
        <v>6</v>
      </c>
      <c r="H10" s="125">
        <v>14</v>
      </c>
      <c r="I10" s="129"/>
      <c r="J10" s="130">
        <v>15</v>
      </c>
      <c r="K10" s="128"/>
      <c r="L10" s="125">
        <v>10</v>
      </c>
      <c r="M10" s="127">
        <v>5</v>
      </c>
      <c r="N10" s="126">
        <v>12</v>
      </c>
      <c r="O10" s="128">
        <v>3</v>
      </c>
      <c r="P10" s="131">
        <v>14</v>
      </c>
      <c r="Q10" s="129">
        <v>1</v>
      </c>
      <c r="R10" s="130">
        <v>15</v>
      </c>
      <c r="S10" s="128"/>
      <c r="T10" s="125">
        <v>14</v>
      </c>
      <c r="U10" s="129">
        <v>2</v>
      </c>
      <c r="V10" s="130">
        <v>14</v>
      </c>
      <c r="W10" s="128">
        <v>2</v>
      </c>
      <c r="X10" s="125">
        <v>14</v>
      </c>
      <c r="Y10" s="129">
        <v>2</v>
      </c>
      <c r="Z10" s="126">
        <v>9</v>
      </c>
      <c r="AA10" s="128">
        <v>2</v>
      </c>
      <c r="AB10" s="131">
        <v>14</v>
      </c>
      <c r="AC10" s="130">
        <v>1</v>
      </c>
      <c r="AD10" s="130">
        <v>15</v>
      </c>
      <c r="AE10" s="72"/>
      <c r="AF10" s="30">
        <v>11</v>
      </c>
      <c r="AG10" s="27">
        <v>4</v>
      </c>
      <c r="AH10" s="26">
        <v>12</v>
      </c>
      <c r="AI10" s="72">
        <v>3</v>
      </c>
      <c r="AJ10" s="77">
        <v>10</v>
      </c>
      <c r="AK10" s="27">
        <v>4</v>
      </c>
      <c r="AL10" s="27">
        <v>15</v>
      </c>
      <c r="AM10" s="72"/>
    </row>
    <row r="11" spans="1:39" ht="35.25" customHeight="1">
      <c r="A11" s="69">
        <v>3</v>
      </c>
      <c r="B11" s="102" t="s">
        <v>87</v>
      </c>
      <c r="C11" s="70" t="s">
        <v>104</v>
      </c>
      <c r="D11" s="30">
        <v>10</v>
      </c>
      <c r="E11" s="27">
        <v>3</v>
      </c>
      <c r="F11" s="26">
        <v>10</v>
      </c>
      <c r="G11" s="128">
        <v>3</v>
      </c>
      <c r="H11" s="125">
        <v>14</v>
      </c>
      <c r="I11" s="130"/>
      <c r="J11" s="130">
        <v>15</v>
      </c>
      <c r="K11" s="128"/>
      <c r="L11" s="131">
        <v>11</v>
      </c>
      <c r="M11" s="129">
        <v>4</v>
      </c>
      <c r="N11" s="130">
        <v>11</v>
      </c>
      <c r="O11" s="128">
        <v>4</v>
      </c>
      <c r="P11" s="131">
        <v>12</v>
      </c>
      <c r="Q11" s="129">
        <v>2</v>
      </c>
      <c r="R11" s="130">
        <v>15</v>
      </c>
      <c r="S11" s="128"/>
      <c r="T11" s="125">
        <v>14</v>
      </c>
      <c r="U11" s="129">
        <v>1</v>
      </c>
      <c r="V11" s="130">
        <v>14</v>
      </c>
      <c r="W11" s="128">
        <v>1</v>
      </c>
      <c r="X11" s="125">
        <v>14</v>
      </c>
      <c r="Y11" s="129">
        <v>2</v>
      </c>
      <c r="Z11" s="126">
        <v>7</v>
      </c>
      <c r="AA11" s="128">
        <v>5</v>
      </c>
      <c r="AB11" s="131">
        <v>15</v>
      </c>
      <c r="AC11" s="130"/>
      <c r="AD11" s="130">
        <v>14</v>
      </c>
      <c r="AE11" s="72">
        <v>1</v>
      </c>
      <c r="AF11" s="30">
        <v>11</v>
      </c>
      <c r="AG11" s="27">
        <v>4</v>
      </c>
      <c r="AH11" s="26">
        <v>12</v>
      </c>
      <c r="AI11" s="72">
        <v>2</v>
      </c>
      <c r="AJ11" s="77">
        <v>12</v>
      </c>
      <c r="AK11" s="27">
        <v>2</v>
      </c>
      <c r="AL11" s="27">
        <v>15</v>
      </c>
      <c r="AM11" s="72"/>
    </row>
    <row r="12" spans="1:39" ht="35.25" customHeight="1">
      <c r="A12" s="69">
        <v>4</v>
      </c>
      <c r="B12" s="102" t="s">
        <v>88</v>
      </c>
      <c r="C12" s="70" t="s">
        <v>105</v>
      </c>
      <c r="D12" s="30">
        <v>10</v>
      </c>
      <c r="E12" s="27">
        <v>5</v>
      </c>
      <c r="F12" s="26">
        <v>10</v>
      </c>
      <c r="G12" s="128">
        <v>5</v>
      </c>
      <c r="H12" s="131">
        <v>15</v>
      </c>
      <c r="I12" s="129"/>
      <c r="J12" s="130">
        <v>14</v>
      </c>
      <c r="K12" s="128"/>
      <c r="L12" s="131">
        <v>11</v>
      </c>
      <c r="M12" s="129">
        <v>4</v>
      </c>
      <c r="N12" s="130">
        <v>11</v>
      </c>
      <c r="O12" s="128">
        <v>4</v>
      </c>
      <c r="P12" s="131">
        <v>10</v>
      </c>
      <c r="Q12" s="129">
        <v>2</v>
      </c>
      <c r="R12" s="130">
        <v>14</v>
      </c>
      <c r="S12" s="128"/>
      <c r="T12" s="131">
        <v>13</v>
      </c>
      <c r="U12" s="129">
        <v>1</v>
      </c>
      <c r="V12" s="130">
        <v>13</v>
      </c>
      <c r="W12" s="128">
        <v>2</v>
      </c>
      <c r="X12" s="125">
        <v>13</v>
      </c>
      <c r="Y12" s="129">
        <v>2</v>
      </c>
      <c r="Z12" s="126">
        <v>9</v>
      </c>
      <c r="AA12" s="128">
        <v>2</v>
      </c>
      <c r="AB12" s="131">
        <v>13</v>
      </c>
      <c r="AC12" s="130"/>
      <c r="AD12" s="130">
        <v>13</v>
      </c>
      <c r="AE12" s="72"/>
      <c r="AF12" s="30">
        <v>13</v>
      </c>
      <c r="AG12" s="27"/>
      <c r="AH12" s="26">
        <v>13</v>
      </c>
      <c r="AI12" s="72"/>
      <c r="AJ12" s="77">
        <v>12</v>
      </c>
      <c r="AK12" s="27">
        <v>2</v>
      </c>
      <c r="AL12" s="27">
        <v>10</v>
      </c>
      <c r="AM12" s="72">
        <v>2</v>
      </c>
    </row>
    <row r="13" spans="1:39" ht="30.75" customHeight="1">
      <c r="A13" s="69">
        <v>5</v>
      </c>
      <c r="B13" s="102" t="s">
        <v>89</v>
      </c>
      <c r="C13" s="70" t="s">
        <v>106</v>
      </c>
      <c r="D13" s="30">
        <v>10</v>
      </c>
      <c r="E13" s="27">
        <v>6</v>
      </c>
      <c r="F13" s="26">
        <v>10</v>
      </c>
      <c r="G13" s="128">
        <v>6</v>
      </c>
      <c r="H13" s="131">
        <v>14</v>
      </c>
      <c r="I13" s="130"/>
      <c r="J13" s="130">
        <v>15</v>
      </c>
      <c r="K13" s="128"/>
      <c r="L13" s="131">
        <v>10</v>
      </c>
      <c r="M13" s="129">
        <v>5</v>
      </c>
      <c r="N13" s="130">
        <v>12</v>
      </c>
      <c r="O13" s="128">
        <v>3</v>
      </c>
      <c r="P13" s="131">
        <v>8</v>
      </c>
      <c r="Q13" s="129">
        <v>5</v>
      </c>
      <c r="R13" s="130">
        <v>14</v>
      </c>
      <c r="S13" s="128">
        <v>2</v>
      </c>
      <c r="T13" s="131">
        <v>14</v>
      </c>
      <c r="U13" s="129">
        <v>1</v>
      </c>
      <c r="V13" s="130">
        <v>14</v>
      </c>
      <c r="W13" s="128">
        <v>2</v>
      </c>
      <c r="X13" s="125">
        <v>14</v>
      </c>
      <c r="Y13" s="129"/>
      <c r="Z13" s="126">
        <v>15</v>
      </c>
      <c r="AA13" s="128"/>
      <c r="AB13" s="131">
        <v>14</v>
      </c>
      <c r="AC13" s="130"/>
      <c r="AD13" s="130">
        <v>16</v>
      </c>
      <c r="AE13" s="72"/>
      <c r="AF13" s="30">
        <v>16</v>
      </c>
      <c r="AG13" s="27"/>
      <c r="AH13" s="26">
        <v>16</v>
      </c>
      <c r="AI13" s="72"/>
      <c r="AJ13" s="77">
        <v>8</v>
      </c>
      <c r="AK13" s="27">
        <v>8</v>
      </c>
      <c r="AL13" s="27">
        <v>10</v>
      </c>
      <c r="AM13" s="72">
        <v>5</v>
      </c>
    </row>
    <row r="14" spans="1:39" ht="28.5" customHeight="1">
      <c r="A14" s="69">
        <v>6</v>
      </c>
      <c r="B14" s="102" t="s">
        <v>90</v>
      </c>
      <c r="C14" s="70"/>
      <c r="D14" s="30">
        <v>8</v>
      </c>
      <c r="E14" s="27">
        <v>4</v>
      </c>
      <c r="F14" s="26">
        <v>10</v>
      </c>
      <c r="G14" s="128">
        <v>3</v>
      </c>
      <c r="H14" s="131">
        <v>13</v>
      </c>
      <c r="I14" s="130"/>
      <c r="J14" s="130">
        <v>13</v>
      </c>
      <c r="K14" s="128"/>
      <c r="L14" s="131">
        <v>10</v>
      </c>
      <c r="M14" s="129">
        <v>4</v>
      </c>
      <c r="N14" s="130">
        <v>11</v>
      </c>
      <c r="O14" s="128">
        <v>4</v>
      </c>
      <c r="P14" s="131">
        <v>10</v>
      </c>
      <c r="Q14" s="129">
        <v>3</v>
      </c>
      <c r="R14" s="130">
        <v>14</v>
      </c>
      <c r="S14" s="128"/>
      <c r="T14" s="131">
        <v>14</v>
      </c>
      <c r="U14" s="129">
        <v>1</v>
      </c>
      <c r="V14" s="130">
        <v>14</v>
      </c>
      <c r="W14" s="128"/>
      <c r="X14" s="125">
        <v>14</v>
      </c>
      <c r="Y14" s="129"/>
      <c r="Z14" s="126">
        <v>7</v>
      </c>
      <c r="AA14" s="128">
        <v>4</v>
      </c>
      <c r="AB14" s="131">
        <v>13</v>
      </c>
      <c r="AC14" s="130"/>
      <c r="AD14" s="130">
        <v>14</v>
      </c>
      <c r="AE14" s="72"/>
      <c r="AF14" s="30">
        <v>11</v>
      </c>
      <c r="AG14" s="27"/>
      <c r="AH14" s="26">
        <v>12</v>
      </c>
      <c r="AI14" s="72"/>
      <c r="AJ14" s="77">
        <v>10</v>
      </c>
      <c r="AK14" s="27"/>
      <c r="AL14" s="27">
        <v>10</v>
      </c>
      <c r="AM14" s="72"/>
    </row>
    <row r="15" spans="1:39" ht="27.75" customHeight="1">
      <c r="A15" s="69">
        <v>7</v>
      </c>
      <c r="B15" s="102" t="s">
        <v>91</v>
      </c>
      <c r="C15" s="70" t="s">
        <v>107</v>
      </c>
      <c r="D15" s="30">
        <v>12</v>
      </c>
      <c r="E15" s="27">
        <v>2</v>
      </c>
      <c r="F15" s="26">
        <v>12</v>
      </c>
      <c r="G15" s="128">
        <v>2</v>
      </c>
      <c r="H15" s="131">
        <v>15</v>
      </c>
      <c r="I15" s="130"/>
      <c r="J15" s="130">
        <v>15</v>
      </c>
      <c r="K15" s="128"/>
      <c r="L15" s="131">
        <v>11</v>
      </c>
      <c r="M15" s="129">
        <v>5</v>
      </c>
      <c r="N15" s="130">
        <v>13</v>
      </c>
      <c r="O15" s="128">
        <v>3</v>
      </c>
      <c r="P15" s="131">
        <v>12</v>
      </c>
      <c r="Q15" s="129">
        <v>3</v>
      </c>
      <c r="R15" s="130">
        <v>15</v>
      </c>
      <c r="S15" s="128"/>
      <c r="T15" s="131">
        <v>15</v>
      </c>
      <c r="U15" s="129">
        <v>1</v>
      </c>
      <c r="V15" s="130">
        <v>15</v>
      </c>
      <c r="W15" s="128"/>
      <c r="X15" s="125">
        <v>15</v>
      </c>
      <c r="Y15" s="129"/>
      <c r="Z15" s="126">
        <v>7</v>
      </c>
      <c r="AA15" s="128">
        <v>6</v>
      </c>
      <c r="AB15" s="131">
        <v>16</v>
      </c>
      <c r="AC15" s="130"/>
      <c r="AD15" s="130">
        <v>15</v>
      </c>
      <c r="AE15" s="72"/>
      <c r="AF15" s="30">
        <v>14</v>
      </c>
      <c r="AG15" s="27"/>
      <c r="AH15" s="26">
        <v>13</v>
      </c>
      <c r="AI15" s="72"/>
      <c r="AJ15" s="77">
        <v>14</v>
      </c>
      <c r="AK15" s="27"/>
      <c r="AL15" s="27">
        <v>10</v>
      </c>
      <c r="AM15" s="72">
        <v>5</v>
      </c>
    </row>
    <row r="16" spans="1:39" ht="35.25" customHeight="1">
      <c r="A16" s="69">
        <v>8</v>
      </c>
      <c r="B16" s="102" t="s">
        <v>92</v>
      </c>
      <c r="C16" s="70" t="s">
        <v>108</v>
      </c>
      <c r="D16" s="30">
        <v>15</v>
      </c>
      <c r="E16" s="27"/>
      <c r="F16" s="26">
        <v>15</v>
      </c>
      <c r="G16" s="128"/>
      <c r="H16" s="131">
        <v>16</v>
      </c>
      <c r="I16" s="130"/>
      <c r="J16" s="130">
        <v>16</v>
      </c>
      <c r="K16" s="128"/>
      <c r="L16" s="131">
        <v>10</v>
      </c>
      <c r="M16" s="129">
        <v>6</v>
      </c>
      <c r="N16" s="130">
        <v>12</v>
      </c>
      <c r="O16" s="128">
        <v>3</v>
      </c>
      <c r="P16" s="131">
        <v>15</v>
      </c>
      <c r="Q16" s="129"/>
      <c r="R16" s="130">
        <v>16</v>
      </c>
      <c r="S16" s="128"/>
      <c r="T16" s="131">
        <v>16</v>
      </c>
      <c r="U16" s="129">
        <v>1</v>
      </c>
      <c r="V16" s="130">
        <v>16</v>
      </c>
      <c r="W16" s="128"/>
      <c r="X16" s="125">
        <v>16</v>
      </c>
      <c r="Y16" s="129"/>
      <c r="Z16" s="126">
        <v>7</v>
      </c>
      <c r="AA16" s="128">
        <v>9</v>
      </c>
      <c r="AB16" s="131">
        <v>15</v>
      </c>
      <c r="AC16" s="130"/>
      <c r="AD16" s="130">
        <v>16</v>
      </c>
      <c r="AE16" s="72"/>
      <c r="AF16" s="30">
        <v>15</v>
      </c>
      <c r="AG16" s="27"/>
      <c r="AH16" s="26">
        <v>16</v>
      </c>
      <c r="AI16" s="72"/>
      <c r="AJ16" s="77">
        <v>16</v>
      </c>
      <c r="AK16" s="27">
        <v>2</v>
      </c>
      <c r="AL16" s="27">
        <v>16</v>
      </c>
      <c r="AM16" s="72"/>
    </row>
    <row r="17" spans="1:39" ht="35.25" customHeight="1">
      <c r="A17" s="69">
        <v>9</v>
      </c>
      <c r="B17" s="102" t="s">
        <v>93</v>
      </c>
      <c r="C17" s="70" t="s">
        <v>109</v>
      </c>
      <c r="D17" s="30">
        <v>10</v>
      </c>
      <c r="E17" s="27">
        <v>2</v>
      </c>
      <c r="F17" s="26">
        <v>10</v>
      </c>
      <c r="G17" s="128">
        <v>2</v>
      </c>
      <c r="H17" s="131">
        <v>14</v>
      </c>
      <c r="I17" s="130"/>
      <c r="J17" s="130">
        <v>14</v>
      </c>
      <c r="K17" s="128"/>
      <c r="L17" s="131">
        <v>10</v>
      </c>
      <c r="M17" s="129">
        <v>5</v>
      </c>
      <c r="N17" s="130">
        <v>12</v>
      </c>
      <c r="O17" s="128">
        <v>3</v>
      </c>
      <c r="P17" s="131">
        <v>11</v>
      </c>
      <c r="Q17" s="129">
        <v>2</v>
      </c>
      <c r="R17" s="130">
        <v>14</v>
      </c>
      <c r="S17" s="128"/>
      <c r="T17" s="131">
        <v>14</v>
      </c>
      <c r="U17" s="129">
        <v>1</v>
      </c>
      <c r="V17" s="130">
        <v>14</v>
      </c>
      <c r="W17" s="128"/>
      <c r="X17" s="125">
        <v>14</v>
      </c>
      <c r="Y17" s="129"/>
      <c r="Z17" s="126">
        <v>14</v>
      </c>
      <c r="AA17" s="128"/>
      <c r="AB17" s="131">
        <v>13</v>
      </c>
      <c r="AC17" s="130"/>
      <c r="AD17" s="130">
        <v>14</v>
      </c>
      <c r="AE17" s="72"/>
      <c r="AF17" s="30">
        <v>12</v>
      </c>
      <c r="AG17" s="27">
        <v>2</v>
      </c>
      <c r="AH17" s="26">
        <v>13</v>
      </c>
      <c r="AI17" s="72"/>
      <c r="AJ17" s="77">
        <v>16</v>
      </c>
      <c r="AK17" s="27"/>
      <c r="AL17" s="27">
        <v>10</v>
      </c>
      <c r="AM17" s="72">
        <v>4</v>
      </c>
    </row>
    <row r="18" spans="1:39" ht="35.25" customHeight="1">
      <c r="A18" s="69">
        <v>10</v>
      </c>
      <c r="B18" s="102" t="s">
        <v>94</v>
      </c>
      <c r="C18" s="70" t="s">
        <v>110</v>
      </c>
      <c r="D18" s="30">
        <v>10</v>
      </c>
      <c r="E18" s="27">
        <v>4</v>
      </c>
      <c r="F18" s="26">
        <v>10</v>
      </c>
      <c r="G18" s="128">
        <v>4</v>
      </c>
      <c r="H18" s="131">
        <v>15</v>
      </c>
      <c r="I18" s="130"/>
      <c r="J18" s="130">
        <v>15</v>
      </c>
      <c r="K18" s="128"/>
      <c r="L18" s="131">
        <v>10</v>
      </c>
      <c r="M18" s="129">
        <v>5</v>
      </c>
      <c r="N18" s="130">
        <v>13</v>
      </c>
      <c r="O18" s="128">
        <v>2</v>
      </c>
      <c r="P18" s="131">
        <v>11</v>
      </c>
      <c r="Q18" s="129">
        <v>3</v>
      </c>
      <c r="R18" s="130">
        <v>14</v>
      </c>
      <c r="S18" s="128">
        <v>2</v>
      </c>
      <c r="T18" s="131">
        <v>14</v>
      </c>
      <c r="U18" s="129">
        <v>2</v>
      </c>
      <c r="V18" s="130">
        <v>14</v>
      </c>
      <c r="W18" s="128">
        <v>2</v>
      </c>
      <c r="X18" s="125">
        <v>14</v>
      </c>
      <c r="Y18" s="129">
        <v>1</v>
      </c>
      <c r="Z18" s="126">
        <v>15</v>
      </c>
      <c r="AA18" s="128"/>
      <c r="AB18" s="131">
        <v>14</v>
      </c>
      <c r="AC18" s="130">
        <v>1</v>
      </c>
      <c r="AD18" s="130">
        <v>16</v>
      </c>
      <c r="AE18" s="72"/>
      <c r="AF18" s="30">
        <v>16</v>
      </c>
      <c r="AG18" s="27"/>
      <c r="AH18" s="26">
        <v>15</v>
      </c>
      <c r="AI18" s="72"/>
      <c r="AJ18" s="77">
        <v>10</v>
      </c>
      <c r="AK18" s="27">
        <v>6</v>
      </c>
      <c r="AL18" s="27">
        <v>10</v>
      </c>
      <c r="AM18" s="72">
        <v>5</v>
      </c>
    </row>
    <row r="19" spans="1:39" ht="35.25" customHeight="1">
      <c r="A19" s="69">
        <v>11</v>
      </c>
      <c r="B19" s="102" t="s">
        <v>95</v>
      </c>
      <c r="C19" s="70" t="s">
        <v>111</v>
      </c>
      <c r="D19" s="30">
        <v>10</v>
      </c>
      <c r="E19" s="27">
        <v>3</v>
      </c>
      <c r="F19" s="26">
        <v>10</v>
      </c>
      <c r="G19" s="128">
        <v>3</v>
      </c>
      <c r="H19" s="131">
        <v>16</v>
      </c>
      <c r="I19" s="130"/>
      <c r="J19" s="130">
        <v>16</v>
      </c>
      <c r="K19" s="128"/>
      <c r="L19" s="131">
        <v>11</v>
      </c>
      <c r="M19" s="129">
        <v>5</v>
      </c>
      <c r="N19" s="130">
        <v>14</v>
      </c>
      <c r="O19" s="128">
        <v>2</v>
      </c>
      <c r="P19" s="131">
        <v>12</v>
      </c>
      <c r="Q19" s="129">
        <v>3</v>
      </c>
      <c r="R19" s="130">
        <v>15</v>
      </c>
      <c r="S19" s="128"/>
      <c r="T19" s="131">
        <v>14</v>
      </c>
      <c r="U19" s="129">
        <v>1</v>
      </c>
      <c r="V19" s="130">
        <v>14</v>
      </c>
      <c r="W19" s="128">
        <v>1</v>
      </c>
      <c r="X19" s="125">
        <v>14</v>
      </c>
      <c r="Y19" s="129">
        <v>1</v>
      </c>
      <c r="Z19" s="126">
        <v>15</v>
      </c>
      <c r="AA19" s="128"/>
      <c r="AB19" s="131">
        <v>16</v>
      </c>
      <c r="AC19" s="130"/>
      <c r="AD19" s="130">
        <v>15</v>
      </c>
      <c r="AE19" s="72"/>
      <c r="AF19" s="30">
        <v>16</v>
      </c>
      <c r="AG19" s="27"/>
      <c r="AH19" s="26">
        <v>15</v>
      </c>
      <c r="AI19" s="72"/>
      <c r="AJ19" s="77">
        <v>15</v>
      </c>
      <c r="AK19" s="27"/>
      <c r="AL19" s="27">
        <v>16</v>
      </c>
      <c r="AM19" s="72"/>
    </row>
    <row r="20" spans="1:39" ht="35.25" customHeight="1">
      <c r="A20" s="69">
        <v>12</v>
      </c>
      <c r="B20" s="102" t="s">
        <v>96</v>
      </c>
      <c r="C20" s="70" t="s">
        <v>112</v>
      </c>
      <c r="D20" s="30">
        <v>10</v>
      </c>
      <c r="E20" s="27">
        <v>4</v>
      </c>
      <c r="F20" s="26">
        <v>10</v>
      </c>
      <c r="G20" s="128">
        <v>4</v>
      </c>
      <c r="H20" s="131">
        <v>15</v>
      </c>
      <c r="I20" s="130"/>
      <c r="J20" s="130">
        <v>16</v>
      </c>
      <c r="K20" s="128"/>
      <c r="L20" s="131">
        <v>10</v>
      </c>
      <c r="M20" s="129">
        <v>5</v>
      </c>
      <c r="N20" s="130">
        <v>12</v>
      </c>
      <c r="O20" s="128">
        <v>3</v>
      </c>
      <c r="P20" s="131">
        <v>12</v>
      </c>
      <c r="Q20" s="129">
        <v>3</v>
      </c>
      <c r="R20" s="130">
        <v>16</v>
      </c>
      <c r="S20" s="128"/>
      <c r="T20" s="131">
        <v>14</v>
      </c>
      <c r="U20" s="129">
        <v>2</v>
      </c>
      <c r="V20" s="130">
        <v>14</v>
      </c>
      <c r="W20" s="128">
        <v>2</v>
      </c>
      <c r="X20" s="125">
        <v>14</v>
      </c>
      <c r="Y20" s="129">
        <v>1</v>
      </c>
      <c r="Z20" s="126">
        <v>14</v>
      </c>
      <c r="AA20" s="128"/>
      <c r="AB20" s="131">
        <v>16</v>
      </c>
      <c r="AC20" s="130"/>
      <c r="AD20" s="130">
        <v>15</v>
      </c>
      <c r="AE20" s="72"/>
      <c r="AF20" s="30">
        <v>15</v>
      </c>
      <c r="AG20" s="27"/>
      <c r="AH20" s="26">
        <v>16</v>
      </c>
      <c r="AI20" s="72"/>
      <c r="AJ20" s="77">
        <v>14</v>
      </c>
      <c r="AK20" s="27">
        <v>2</v>
      </c>
      <c r="AL20" s="27">
        <v>10</v>
      </c>
      <c r="AM20" s="72">
        <v>5</v>
      </c>
    </row>
    <row r="21" spans="1:39" ht="35.25" customHeight="1">
      <c r="A21" s="69">
        <v>13</v>
      </c>
      <c r="B21" s="102" t="s">
        <v>97</v>
      </c>
      <c r="C21" s="70" t="s">
        <v>113</v>
      </c>
      <c r="D21" s="30">
        <v>10</v>
      </c>
      <c r="E21" s="27">
        <v>5</v>
      </c>
      <c r="F21" s="26">
        <v>10</v>
      </c>
      <c r="G21" s="128">
        <v>5</v>
      </c>
      <c r="H21" s="131">
        <v>15</v>
      </c>
      <c r="I21" s="130"/>
      <c r="J21" s="130">
        <v>15</v>
      </c>
      <c r="K21" s="128"/>
      <c r="L21" s="131">
        <v>11</v>
      </c>
      <c r="M21" s="129">
        <v>4</v>
      </c>
      <c r="N21" s="130">
        <v>12</v>
      </c>
      <c r="O21" s="128">
        <v>3</v>
      </c>
      <c r="P21" s="131">
        <v>15</v>
      </c>
      <c r="Q21" s="129"/>
      <c r="R21" s="130">
        <v>16</v>
      </c>
      <c r="S21" s="128"/>
      <c r="T21" s="131">
        <v>16</v>
      </c>
      <c r="U21" s="129">
        <v>1</v>
      </c>
      <c r="V21" s="130">
        <v>16</v>
      </c>
      <c r="W21" s="128"/>
      <c r="X21" s="125">
        <v>16</v>
      </c>
      <c r="Y21" s="129"/>
      <c r="Z21" s="126">
        <v>15</v>
      </c>
      <c r="AA21" s="128"/>
      <c r="AB21" s="131">
        <v>16</v>
      </c>
      <c r="AC21" s="130"/>
      <c r="AD21" s="130">
        <v>16</v>
      </c>
      <c r="AE21" s="72"/>
      <c r="AF21" s="30">
        <v>15</v>
      </c>
      <c r="AG21" s="27"/>
      <c r="AH21" s="26">
        <v>16</v>
      </c>
      <c r="AI21" s="72"/>
      <c r="AJ21" s="77">
        <v>14</v>
      </c>
      <c r="AK21" s="27">
        <v>2</v>
      </c>
      <c r="AL21" s="27">
        <v>15</v>
      </c>
      <c r="AM21" s="72"/>
    </row>
    <row r="22" spans="1:39" ht="30" customHeight="1">
      <c r="A22" s="69">
        <v>14</v>
      </c>
      <c r="B22" s="102" t="s">
        <v>98</v>
      </c>
      <c r="C22" s="70" t="s">
        <v>114</v>
      </c>
      <c r="D22" s="30">
        <v>6</v>
      </c>
      <c r="E22" s="27">
        <v>7</v>
      </c>
      <c r="F22" s="26">
        <v>6</v>
      </c>
      <c r="G22" s="128">
        <v>7</v>
      </c>
      <c r="H22" s="131">
        <v>14</v>
      </c>
      <c r="I22" s="130"/>
      <c r="J22" s="130">
        <v>14</v>
      </c>
      <c r="K22" s="128"/>
      <c r="L22" s="131">
        <v>10</v>
      </c>
      <c r="M22" s="129">
        <v>5</v>
      </c>
      <c r="N22" s="130">
        <v>13</v>
      </c>
      <c r="O22" s="128">
        <v>2</v>
      </c>
      <c r="P22" s="131">
        <v>10</v>
      </c>
      <c r="Q22" s="129">
        <v>2</v>
      </c>
      <c r="R22" s="130">
        <v>13</v>
      </c>
      <c r="S22" s="128"/>
      <c r="T22" s="131">
        <v>13</v>
      </c>
      <c r="U22" s="129">
        <v>1</v>
      </c>
      <c r="V22" s="130">
        <v>13</v>
      </c>
      <c r="W22" s="128"/>
      <c r="X22" s="125">
        <v>13</v>
      </c>
      <c r="Y22" s="129">
        <v>1</v>
      </c>
      <c r="Z22" s="126">
        <v>9</v>
      </c>
      <c r="AA22" s="128">
        <v>2</v>
      </c>
      <c r="AB22" s="131">
        <v>14</v>
      </c>
      <c r="AC22" s="130"/>
      <c r="AD22" s="130">
        <v>13</v>
      </c>
      <c r="AE22" s="72"/>
      <c r="AF22" s="30">
        <v>12</v>
      </c>
      <c r="AG22" s="27"/>
      <c r="AH22" s="26">
        <v>11</v>
      </c>
      <c r="AI22" s="72"/>
      <c r="AJ22" s="77">
        <v>10</v>
      </c>
      <c r="AK22" s="27">
        <v>2</v>
      </c>
      <c r="AL22" s="27">
        <v>10</v>
      </c>
      <c r="AM22" s="72">
        <v>2</v>
      </c>
    </row>
    <row r="23" spans="1:39" ht="27" customHeight="1">
      <c r="A23" s="69">
        <v>15</v>
      </c>
      <c r="B23" s="102" t="s">
        <v>99</v>
      </c>
      <c r="C23" s="70" t="s">
        <v>115</v>
      </c>
      <c r="D23" s="30">
        <v>10</v>
      </c>
      <c r="E23" s="27">
        <v>6</v>
      </c>
      <c r="F23" s="26">
        <v>10</v>
      </c>
      <c r="G23" s="128">
        <v>6</v>
      </c>
      <c r="H23" s="131">
        <v>16</v>
      </c>
      <c r="I23" s="130"/>
      <c r="J23" s="130">
        <v>16</v>
      </c>
      <c r="K23" s="128"/>
      <c r="L23" s="131">
        <v>11</v>
      </c>
      <c r="M23" s="129">
        <v>5</v>
      </c>
      <c r="N23" s="130">
        <v>12</v>
      </c>
      <c r="O23" s="128">
        <v>4</v>
      </c>
      <c r="P23" s="131">
        <v>15</v>
      </c>
      <c r="Q23" s="129"/>
      <c r="R23" s="130">
        <v>16</v>
      </c>
      <c r="S23" s="128"/>
      <c r="T23" s="131">
        <v>16</v>
      </c>
      <c r="U23" s="129">
        <v>1</v>
      </c>
      <c r="V23" s="130">
        <v>16</v>
      </c>
      <c r="W23" s="128"/>
      <c r="X23" s="125">
        <v>16</v>
      </c>
      <c r="Y23" s="129"/>
      <c r="Z23" s="126">
        <v>16</v>
      </c>
      <c r="AA23" s="128"/>
      <c r="AB23" s="131">
        <v>14</v>
      </c>
      <c r="AC23" s="130"/>
      <c r="AD23" s="130">
        <v>17</v>
      </c>
      <c r="AE23" s="72"/>
      <c r="AF23" s="30">
        <v>17</v>
      </c>
      <c r="AG23" s="27"/>
      <c r="AH23" s="26">
        <v>17</v>
      </c>
      <c r="AI23" s="72"/>
      <c r="AJ23" s="77">
        <v>16</v>
      </c>
      <c r="AK23" s="27">
        <v>2</v>
      </c>
      <c r="AL23" s="27">
        <v>10</v>
      </c>
      <c r="AM23" s="72">
        <v>6</v>
      </c>
    </row>
    <row r="24" spans="1:39" ht="30" customHeight="1">
      <c r="A24" s="69">
        <v>16</v>
      </c>
      <c r="B24" s="102" t="s">
        <v>100</v>
      </c>
      <c r="C24" s="70" t="s">
        <v>116</v>
      </c>
      <c r="D24" s="30">
        <v>10</v>
      </c>
      <c r="E24" s="27">
        <v>6</v>
      </c>
      <c r="F24" s="26">
        <v>10</v>
      </c>
      <c r="G24" s="128">
        <v>6</v>
      </c>
      <c r="H24" s="131">
        <v>15</v>
      </c>
      <c r="I24" s="130"/>
      <c r="J24" s="130">
        <v>16</v>
      </c>
      <c r="K24" s="128"/>
      <c r="L24" s="131">
        <v>10</v>
      </c>
      <c r="M24" s="129">
        <v>5</v>
      </c>
      <c r="N24" s="130">
        <v>12</v>
      </c>
      <c r="O24" s="128">
        <v>3</v>
      </c>
      <c r="P24" s="131">
        <v>10</v>
      </c>
      <c r="Q24" s="129">
        <v>5</v>
      </c>
      <c r="R24" s="130">
        <v>14</v>
      </c>
      <c r="S24" s="128"/>
      <c r="T24" s="131">
        <v>14</v>
      </c>
      <c r="U24" s="129">
        <v>2</v>
      </c>
      <c r="V24" s="130">
        <v>14</v>
      </c>
      <c r="W24" s="128">
        <v>1</v>
      </c>
      <c r="X24" s="125">
        <v>14</v>
      </c>
      <c r="Y24" s="129">
        <v>2</v>
      </c>
      <c r="Z24" s="126">
        <v>9</v>
      </c>
      <c r="AA24" s="128">
        <v>4</v>
      </c>
      <c r="AB24" s="131">
        <v>13</v>
      </c>
      <c r="AC24" s="130">
        <v>2</v>
      </c>
      <c r="AD24" s="130">
        <v>15</v>
      </c>
      <c r="AE24" s="72">
        <v>1</v>
      </c>
      <c r="AF24" s="30">
        <v>16</v>
      </c>
      <c r="AG24" s="27"/>
      <c r="AH24" s="26">
        <v>15</v>
      </c>
      <c r="AI24" s="72"/>
      <c r="AJ24" s="77">
        <v>10</v>
      </c>
      <c r="AK24" s="27">
        <v>5</v>
      </c>
      <c r="AL24" s="27">
        <v>10</v>
      </c>
      <c r="AM24" s="72">
        <v>5</v>
      </c>
    </row>
    <row r="25" spans="1:39" ht="35.25" customHeight="1">
      <c r="A25" s="69">
        <v>17</v>
      </c>
      <c r="B25" s="102" t="s">
        <v>101</v>
      </c>
      <c r="C25" s="70" t="s">
        <v>117</v>
      </c>
      <c r="D25" s="30">
        <v>10</v>
      </c>
      <c r="E25" s="27">
        <v>5</v>
      </c>
      <c r="F25" s="26">
        <v>10</v>
      </c>
      <c r="G25" s="128">
        <v>5</v>
      </c>
      <c r="H25" s="131">
        <v>14</v>
      </c>
      <c r="I25" s="130"/>
      <c r="J25" s="130">
        <v>15</v>
      </c>
      <c r="K25" s="128"/>
      <c r="L25" s="131">
        <v>11</v>
      </c>
      <c r="M25" s="129">
        <v>5</v>
      </c>
      <c r="N25" s="130">
        <v>13</v>
      </c>
      <c r="O25" s="128">
        <v>3</v>
      </c>
      <c r="P25" s="131">
        <v>10</v>
      </c>
      <c r="Q25" s="129">
        <v>4</v>
      </c>
      <c r="R25" s="130">
        <v>15</v>
      </c>
      <c r="S25" s="128"/>
      <c r="T25" s="131">
        <v>14</v>
      </c>
      <c r="U25" s="129">
        <v>2</v>
      </c>
      <c r="V25" s="130">
        <v>14</v>
      </c>
      <c r="W25" s="128">
        <v>2</v>
      </c>
      <c r="X25" s="125">
        <v>14</v>
      </c>
      <c r="Y25" s="129">
        <v>2</v>
      </c>
      <c r="Z25" s="126">
        <v>9</v>
      </c>
      <c r="AA25" s="128">
        <v>6</v>
      </c>
      <c r="AB25" s="131">
        <v>14</v>
      </c>
      <c r="AC25" s="130"/>
      <c r="AD25" s="130">
        <v>14</v>
      </c>
      <c r="AE25" s="72">
        <v>2</v>
      </c>
      <c r="AF25" s="30">
        <v>15</v>
      </c>
      <c r="AG25" s="27"/>
      <c r="AH25" s="26">
        <v>14</v>
      </c>
      <c r="AI25" s="72"/>
      <c r="AJ25" s="77">
        <v>16</v>
      </c>
      <c r="AK25" s="27">
        <v>2</v>
      </c>
      <c r="AL25" s="27">
        <v>10</v>
      </c>
      <c r="AM25" s="72">
        <v>5</v>
      </c>
    </row>
    <row r="26" spans="1:39" ht="35.25" customHeight="1" thickBot="1">
      <c r="A26" s="69">
        <v>18</v>
      </c>
      <c r="B26" s="103" t="s">
        <v>102</v>
      </c>
      <c r="C26" s="105"/>
      <c r="D26" s="30">
        <v>15</v>
      </c>
      <c r="E26" s="27"/>
      <c r="F26" s="26">
        <v>15</v>
      </c>
      <c r="G26" s="128"/>
      <c r="H26" s="131">
        <v>16</v>
      </c>
      <c r="I26" s="130"/>
      <c r="J26" s="130">
        <v>16</v>
      </c>
      <c r="K26" s="128"/>
      <c r="L26" s="131">
        <v>10</v>
      </c>
      <c r="M26" s="129">
        <v>6</v>
      </c>
      <c r="N26" s="130">
        <v>11</v>
      </c>
      <c r="O26" s="128">
        <v>5</v>
      </c>
      <c r="P26" s="131">
        <v>15</v>
      </c>
      <c r="Q26" s="129">
        <v>1</v>
      </c>
      <c r="R26" s="130">
        <v>16</v>
      </c>
      <c r="S26" s="128"/>
      <c r="T26" s="131">
        <v>16</v>
      </c>
      <c r="U26" s="129">
        <v>1</v>
      </c>
      <c r="V26" s="130">
        <v>16</v>
      </c>
      <c r="W26" s="128"/>
      <c r="X26" s="125">
        <v>16</v>
      </c>
      <c r="Y26" s="129">
        <v>1</v>
      </c>
      <c r="Z26" s="126">
        <v>7</v>
      </c>
      <c r="AA26" s="128">
        <v>9</v>
      </c>
      <c r="AB26" s="131">
        <v>15</v>
      </c>
      <c r="AC26" s="130">
        <v>1</v>
      </c>
      <c r="AD26" s="130">
        <v>17</v>
      </c>
      <c r="AE26" s="72"/>
      <c r="AF26" s="30">
        <v>17</v>
      </c>
      <c r="AG26" s="27"/>
      <c r="AH26" s="26">
        <v>16</v>
      </c>
      <c r="AI26" s="72"/>
      <c r="AJ26" s="77">
        <v>16</v>
      </c>
      <c r="AK26" s="27"/>
      <c r="AL26" s="27">
        <v>16</v>
      </c>
      <c r="AM26" s="72"/>
    </row>
    <row r="27" spans="1:39" ht="35.25" customHeight="1" thickBot="1">
      <c r="A27" s="69">
        <v>19</v>
      </c>
      <c r="B27" s="106" t="s">
        <v>119</v>
      </c>
      <c r="C27" s="71" t="s">
        <v>118</v>
      </c>
      <c r="D27" s="30">
        <v>10</v>
      </c>
      <c r="E27" s="27">
        <v>3</v>
      </c>
      <c r="F27" s="26">
        <v>10</v>
      </c>
      <c r="G27" s="128">
        <v>3</v>
      </c>
      <c r="H27" s="131">
        <v>14</v>
      </c>
      <c r="I27" s="130"/>
      <c r="J27" s="130">
        <v>15</v>
      </c>
      <c r="K27" s="128"/>
      <c r="L27" s="131">
        <v>10</v>
      </c>
      <c r="M27" s="129">
        <v>4</v>
      </c>
      <c r="N27" s="130">
        <v>10</v>
      </c>
      <c r="O27" s="128">
        <v>5</v>
      </c>
      <c r="P27" s="131">
        <v>11</v>
      </c>
      <c r="Q27" s="129">
        <v>2</v>
      </c>
      <c r="R27" s="130">
        <v>14</v>
      </c>
      <c r="S27" s="128"/>
      <c r="T27" s="131">
        <v>14</v>
      </c>
      <c r="U27" s="129">
        <v>1</v>
      </c>
      <c r="V27" s="130">
        <v>14</v>
      </c>
      <c r="W27" s="128"/>
      <c r="X27" s="125">
        <v>14</v>
      </c>
      <c r="Y27" s="129"/>
      <c r="Z27" s="126">
        <v>12</v>
      </c>
      <c r="AA27" s="128"/>
      <c r="AB27" s="131">
        <v>10</v>
      </c>
      <c r="AC27" s="130">
        <v>3</v>
      </c>
      <c r="AD27" s="130">
        <v>13</v>
      </c>
      <c r="AE27" s="72"/>
      <c r="AF27" s="30">
        <v>13</v>
      </c>
      <c r="AG27" s="27"/>
      <c r="AH27" s="26">
        <v>15</v>
      </c>
      <c r="AI27" s="72"/>
      <c r="AJ27" s="77">
        <v>10</v>
      </c>
      <c r="AK27" s="27">
        <v>4</v>
      </c>
      <c r="AL27" s="27">
        <v>10</v>
      </c>
      <c r="AM27" s="72">
        <v>4</v>
      </c>
    </row>
    <row r="28" spans="1:39" ht="47.25" customHeight="1" thickBot="1">
      <c r="A28" s="172" t="s">
        <v>1</v>
      </c>
      <c r="B28" s="173"/>
      <c r="C28" s="73"/>
      <c r="D28" s="35"/>
      <c r="E28" s="32"/>
      <c r="F28" s="33"/>
      <c r="G28" s="132"/>
      <c r="H28" s="133"/>
      <c r="I28" s="134"/>
      <c r="J28" s="134"/>
      <c r="K28" s="132"/>
      <c r="L28" s="131"/>
      <c r="M28" s="129"/>
      <c r="N28" s="130"/>
      <c r="O28" s="132"/>
      <c r="P28" s="135"/>
      <c r="Q28" s="134"/>
      <c r="R28" s="134"/>
      <c r="S28" s="136"/>
      <c r="T28" s="133"/>
      <c r="U28" s="134"/>
      <c r="V28" s="134"/>
      <c r="W28" s="132"/>
      <c r="X28" s="135"/>
      <c r="Y28" s="134"/>
      <c r="Z28" s="134"/>
      <c r="AA28" s="136"/>
      <c r="AB28" s="133"/>
      <c r="AC28" s="134"/>
      <c r="AD28" s="137"/>
      <c r="AE28" s="34"/>
      <c r="AF28" s="35"/>
      <c r="AG28" s="33"/>
      <c r="AH28" s="33"/>
      <c r="AI28" s="34"/>
      <c r="AJ28" s="31"/>
      <c r="AK28" s="33"/>
      <c r="AL28" s="33"/>
      <c r="AM28" s="36"/>
    </row>
    <row r="29" spans="1:39" s="120" customFormat="1" ht="15.75" customHeight="1">
      <c r="A29" s="118"/>
      <c r="B29" s="119"/>
      <c r="C29" s="119"/>
      <c r="D29" s="118"/>
      <c r="E29" s="118"/>
      <c r="F29" s="118"/>
      <c r="G29" s="138"/>
      <c r="H29" s="138"/>
      <c r="I29" s="138"/>
      <c r="J29" s="138"/>
      <c r="K29" s="138"/>
      <c r="L29" s="139"/>
      <c r="M29" s="139"/>
      <c r="N29" s="139"/>
      <c r="O29" s="139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18"/>
      <c r="AF29" s="118"/>
      <c r="AG29" s="118"/>
      <c r="AH29" s="118"/>
      <c r="AI29" s="118"/>
      <c r="AJ29" s="118"/>
      <c r="AK29" s="118"/>
      <c r="AL29" s="118"/>
      <c r="AM29" s="118"/>
    </row>
    <row r="30" spans="1:39" ht="22.5" customHeight="1">
      <c r="A30" s="142" t="s">
        <v>177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</row>
  </sheetData>
  <sheetProtection/>
  <mergeCells count="42">
    <mergeCell ref="D5:G5"/>
    <mergeCell ref="D7:G7"/>
    <mergeCell ref="D4:G4"/>
    <mergeCell ref="P7:S7"/>
    <mergeCell ref="A1:AM2"/>
    <mergeCell ref="L7:O7"/>
    <mergeCell ref="H7:K7"/>
    <mergeCell ref="T6:W6"/>
    <mergeCell ref="AB5:AE5"/>
    <mergeCell ref="P4:S4"/>
    <mergeCell ref="H4:K4"/>
    <mergeCell ref="L5:O5"/>
    <mergeCell ref="AJ5:AM5"/>
    <mergeCell ref="AJ6:AM6"/>
    <mergeCell ref="A28:B28"/>
    <mergeCell ref="L6:O6"/>
    <mergeCell ref="T4:W4"/>
    <mergeCell ref="T7:W7"/>
    <mergeCell ref="X4:AA4"/>
    <mergeCell ref="B3:B8"/>
    <mergeCell ref="X7:AA7"/>
    <mergeCell ref="X6:AA6"/>
    <mergeCell ref="AF5:AI5"/>
    <mergeCell ref="C3:C8"/>
    <mergeCell ref="X5:AA5"/>
    <mergeCell ref="AF6:AI6"/>
    <mergeCell ref="T5:W5"/>
    <mergeCell ref="D3:AM3"/>
    <mergeCell ref="D6:G6"/>
    <mergeCell ref="H6:K6"/>
    <mergeCell ref="P6:S6"/>
    <mergeCell ref="L4:O4"/>
    <mergeCell ref="A30:AM30"/>
    <mergeCell ref="H5:K5"/>
    <mergeCell ref="A3:A8"/>
    <mergeCell ref="AF4:AI4"/>
    <mergeCell ref="AB7:AE7"/>
    <mergeCell ref="AB4:AE4"/>
    <mergeCell ref="AJ7:AM7"/>
    <mergeCell ref="AB6:AE6"/>
    <mergeCell ref="AF7:AI7"/>
    <mergeCell ref="P5:S5"/>
  </mergeCells>
  <printOptions horizontalCentered="1"/>
  <pageMargins left="0" right="0" top="0.3937007874015748" bottom="0.1968503937007874" header="0" footer="0"/>
  <pageSetup horizontalDpi="300" verticalDpi="300" orientation="landscape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Layout" zoomScaleSheetLayoutView="100" workbookViewId="0" topLeftCell="A1">
      <selection activeCell="D34" sqref="D34"/>
    </sheetView>
  </sheetViews>
  <sheetFormatPr defaultColWidth="9.140625" defaultRowHeight="12.75"/>
  <cols>
    <col min="1" max="2" width="4.57421875" style="1" customWidth="1"/>
    <col min="3" max="3" width="40.421875" style="1" customWidth="1"/>
    <col min="4" max="4" width="14.28125" style="1" customWidth="1"/>
    <col min="5" max="6" width="4.7109375" style="1" hidden="1" customWidth="1"/>
    <col min="7" max="7" width="12.421875" style="1" customWidth="1"/>
    <col min="8" max="8" width="4.7109375" style="1" hidden="1" customWidth="1"/>
    <col min="9" max="9" width="4.28125" style="1" hidden="1" customWidth="1"/>
    <col min="10" max="10" width="11.00390625" style="1" customWidth="1"/>
    <col min="11" max="11" width="10.421875" style="1" customWidth="1"/>
    <col min="12" max="12" width="10.57421875" style="1" customWidth="1"/>
    <col min="13" max="13" width="9.140625" style="1" customWidth="1"/>
    <col min="14" max="14" width="9.00390625" style="1" customWidth="1"/>
    <col min="15" max="15" width="16.28125" style="1" customWidth="1"/>
  </cols>
  <sheetData>
    <row r="1" spans="1:15" ht="18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93" t="str">
        <f>M!C6</f>
        <v>12-шакл</v>
      </c>
    </row>
    <row r="2" spans="1:15" ht="15.75" customHeight="1">
      <c r="A2" s="181" t="s">
        <v>149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ht="15.75" customHeight="1">
      <c r="A3" s="181" t="s">
        <v>148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5.75" customHeight="1">
      <c r="A4" s="182" t="s">
        <v>38</v>
      </c>
      <c r="B4" s="182"/>
      <c r="C4" s="182"/>
      <c r="D4" s="182"/>
      <c r="E4" s="182"/>
      <c r="F4" s="182"/>
      <c r="G4" s="182"/>
      <c r="H4" s="182"/>
      <c r="I4" s="182"/>
      <c r="J4" s="12" t="s">
        <v>125</v>
      </c>
      <c r="K4" s="23" t="str">
        <f>+M!D14</f>
        <v>I-18/07-203</v>
      </c>
      <c r="L4" s="23"/>
      <c r="M4" s="50"/>
      <c r="N4" s="50"/>
      <c r="O4" s="50"/>
    </row>
    <row r="5" spans="1:15" ht="15.75" customHeight="1">
      <c r="A5" s="182" t="str">
        <f>M!C24</f>
        <v>2017-2018 ўқув йили  </v>
      </c>
      <c r="B5" s="182"/>
      <c r="C5" s="182"/>
      <c r="D5" s="182"/>
      <c r="E5" s="182"/>
      <c r="F5" s="182"/>
      <c r="G5" s="182"/>
      <c r="H5" s="182"/>
      <c r="I5" s="51"/>
      <c r="J5" s="51" t="str">
        <f>M!C2</f>
        <v>баҳорги </v>
      </c>
      <c r="K5" s="52" t="s">
        <v>24</v>
      </c>
      <c r="N5" s="52"/>
      <c r="O5" s="52"/>
    </row>
    <row r="6" spans="1:15" ht="15.75" customHeight="1">
      <c r="A6" s="181" t="str">
        <f>+M!B24</f>
        <v>Сув хўжалигини ташкил этиш ва бошқариш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5" ht="15.75" customHeight="1">
      <c r="A7" s="12"/>
      <c r="B7" s="12"/>
      <c r="C7" s="53">
        <f>M!C3</f>
        <v>2</v>
      </c>
      <c r="D7" s="54" t="s">
        <v>6</v>
      </c>
      <c r="E7" s="183"/>
      <c r="F7" s="183"/>
      <c r="G7" s="22">
        <f>M!C4</f>
        <v>203</v>
      </c>
      <c r="H7" s="183"/>
      <c r="I7" s="183"/>
      <c r="J7" s="54" t="s">
        <v>23</v>
      </c>
      <c r="K7" s="22">
        <f>M!C5</f>
        <v>4</v>
      </c>
      <c r="L7" s="55" t="s">
        <v>7</v>
      </c>
      <c r="M7" s="55"/>
      <c r="N7" s="55"/>
      <c r="O7" s="55"/>
    </row>
    <row r="8" spans="1:15" ht="15.75" customHeight="1">
      <c r="A8" s="184" t="s">
        <v>39</v>
      </c>
      <c r="B8" s="184"/>
      <c r="C8" s="56" t="str">
        <f>M!B14</f>
        <v>Статистика </v>
      </c>
      <c r="D8" s="57" t="s">
        <v>49</v>
      </c>
      <c r="E8" s="57"/>
      <c r="F8" s="57"/>
      <c r="G8" s="58" t="str">
        <f>'ЖН-ОН-1'!AB6</f>
        <v>Астанова Ф</v>
      </c>
      <c r="H8" s="58"/>
      <c r="I8" s="59"/>
      <c r="J8" s="59"/>
      <c r="K8" s="60"/>
      <c r="L8" s="38" t="s">
        <v>48</v>
      </c>
      <c r="M8" s="38"/>
      <c r="N8" s="61" t="str">
        <f>'ЖН-ОН-1'!AB7</f>
        <v>Астанова Ф</v>
      </c>
      <c r="O8" s="62"/>
    </row>
    <row r="9" spans="1:15" ht="18.75" customHeight="1">
      <c r="A9" s="13" t="s">
        <v>25</v>
      </c>
      <c r="B9" s="13"/>
      <c r="C9" s="189" t="s">
        <v>26</v>
      </c>
      <c r="D9" s="189"/>
      <c r="E9" s="189"/>
      <c r="F9" s="189"/>
      <c r="G9" s="24">
        <f>M!C14</f>
        <v>66</v>
      </c>
      <c r="H9" s="190" t="s">
        <v>43</v>
      </c>
      <c r="I9" s="190"/>
      <c r="J9" s="190"/>
      <c r="K9" s="190"/>
      <c r="L9" s="110">
        <f>M!E14</f>
        <v>13</v>
      </c>
      <c r="M9" s="191" t="str">
        <f>M!F8</f>
        <v>июнь 2018 йил</v>
      </c>
      <c r="N9" s="191"/>
      <c r="O9" s="40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1" customHeight="1" thickBot="1">
      <c r="A11" s="185" t="s">
        <v>0</v>
      </c>
      <c r="B11" s="186" t="s">
        <v>40</v>
      </c>
      <c r="C11" s="186"/>
      <c r="D11" s="187" t="s">
        <v>8</v>
      </c>
      <c r="E11" s="186" t="s">
        <v>9</v>
      </c>
      <c r="F11" s="186"/>
      <c r="G11" s="186"/>
      <c r="H11" s="186"/>
      <c r="I11" s="186"/>
      <c r="J11" s="186"/>
      <c r="K11" s="186"/>
      <c r="L11" s="188" t="s">
        <v>10</v>
      </c>
      <c r="M11" s="188" t="s">
        <v>11</v>
      </c>
      <c r="N11" s="188" t="s">
        <v>12</v>
      </c>
      <c r="O11" s="186" t="s">
        <v>13</v>
      </c>
    </row>
    <row r="12" spans="1:15" ht="71.25" customHeight="1" thickBot="1">
      <c r="A12" s="185"/>
      <c r="B12" s="186"/>
      <c r="C12" s="186"/>
      <c r="D12" s="187"/>
      <c r="E12" s="79" t="s">
        <v>2</v>
      </c>
      <c r="F12" s="79" t="s">
        <v>3</v>
      </c>
      <c r="G12" s="79" t="s">
        <v>63</v>
      </c>
      <c r="H12" s="79" t="s">
        <v>34</v>
      </c>
      <c r="I12" s="79" t="s">
        <v>35</v>
      </c>
      <c r="J12" s="79" t="s">
        <v>56</v>
      </c>
      <c r="K12" s="79" t="s">
        <v>59</v>
      </c>
      <c r="L12" s="188"/>
      <c r="M12" s="188"/>
      <c r="N12" s="188"/>
      <c r="O12" s="186"/>
    </row>
    <row r="13" spans="1:15" s="2" customFormat="1" ht="27.75" customHeight="1" thickBot="1">
      <c r="A13" s="80">
        <v>1</v>
      </c>
      <c r="B13" s="180" t="str">
        <f>+'ЖН-ОН-1'!B9</f>
        <v>Акрамова Нилуфар Тулкиновна</v>
      </c>
      <c r="C13" s="180"/>
      <c r="D13" s="81">
        <f>'ЖН-ОН-1'!C9</f>
        <v>0</v>
      </c>
      <c r="E13" s="80">
        <f>'ЖН-ОН-1'!AB9+'ЖН-ОН-1'!AC9</f>
        <v>16</v>
      </c>
      <c r="F13" s="80">
        <f>'ЖН-ОН-1'!AD9+'ЖН-ОН-1'!AE9</f>
        <v>16</v>
      </c>
      <c r="G13" s="80">
        <f>+'ЖН-ОН-1'!AB9+'ЖН-ОН-1'!AC9+'ЖН-ОН-1'!AD9+'ЖН-ОН-1'!AE9</f>
        <v>32</v>
      </c>
      <c r="H13" s="80">
        <f>'ЖН-ОН-2'!AB10+'ЖН-ОН-2'!AC10</f>
        <v>0</v>
      </c>
      <c r="I13" s="80">
        <f>'ЖН-ОН-2'!AD10+'ЖН-ОН-2'!AE10</f>
        <v>0</v>
      </c>
      <c r="J13" s="80">
        <f>+'ЖН-ОН-2'!AB9+'ЖН-ОН-2'!AC9+'ЖН-ОН-2'!AD9+'ЖН-ОН-2'!AE9</f>
        <v>0</v>
      </c>
      <c r="K13" s="80">
        <f>G13+J13</f>
        <v>32</v>
      </c>
      <c r="L13" s="88" t="str">
        <f aca="true" t="shared" si="0" ref="L13:L31">IF(OR(K13&lt;39),"-","")</f>
        <v>-</v>
      </c>
      <c r="M13" s="88">
        <f>IF(L13="-",K13,"")</f>
        <v>32</v>
      </c>
      <c r="N13" s="88" t="str">
        <f>IF(L13="-","-","")</f>
        <v>-</v>
      </c>
      <c r="O13" s="88"/>
    </row>
    <row r="14" spans="1:15" s="2" customFormat="1" ht="27.75" customHeight="1" thickBot="1">
      <c r="A14" s="80">
        <f>+A13:C13+1</f>
        <v>2</v>
      </c>
      <c r="B14" s="180" t="str">
        <f>+'ЖН-ОН-1'!B10</f>
        <v>Босимов Хайитбой Исоқ ўғли</v>
      </c>
      <c r="C14" s="180"/>
      <c r="D14" s="81" t="str">
        <f>'ЖН-ОН-1'!C10</f>
        <v>D-16-001</v>
      </c>
      <c r="E14" s="80">
        <f>'ЖН-ОН-1'!AB10+'ЖН-ОН-1'!AC10</f>
        <v>15</v>
      </c>
      <c r="F14" s="80">
        <f>'ЖН-ОН-1'!AD10+'ЖН-ОН-1'!AE10</f>
        <v>15</v>
      </c>
      <c r="G14" s="80">
        <f>+'ЖН-ОН-1'!AB10+'ЖН-ОН-1'!AC10+'ЖН-ОН-1'!AD10+'ЖН-ОН-1'!AE10</f>
        <v>30</v>
      </c>
      <c r="H14" s="80">
        <f>'ЖН-ОН-2'!AB11+'ЖН-ОН-2'!AC11</f>
        <v>0</v>
      </c>
      <c r="I14" s="80">
        <f>'ЖН-ОН-2'!AD11+'ЖН-ОН-2'!AE11</f>
        <v>0</v>
      </c>
      <c r="J14" s="80">
        <f>+'ЖН-ОН-2'!AB10+'ЖН-ОН-2'!AC10+'ЖН-ОН-2'!AD10+'ЖН-ОН-2'!AE10</f>
        <v>0</v>
      </c>
      <c r="K14" s="80">
        <f aca="true" t="shared" si="1" ref="K14:K31">G14+J14</f>
        <v>30</v>
      </c>
      <c r="L14" s="88" t="str">
        <f t="shared" si="0"/>
        <v>-</v>
      </c>
      <c r="M14" s="88">
        <f aca="true" t="shared" si="2" ref="M14:M31">IF(L14="-",K14,"")</f>
        <v>30</v>
      </c>
      <c r="N14" s="88" t="str">
        <f aca="true" t="shared" si="3" ref="N14:N31">IF(L14="-","-","")</f>
        <v>-</v>
      </c>
      <c r="O14" s="88"/>
    </row>
    <row r="15" spans="1:15" s="2" customFormat="1" ht="27.75" customHeight="1" thickBot="1">
      <c r="A15" s="80">
        <f aca="true" t="shared" si="4" ref="A15:A31">+A14:C14+1</f>
        <v>3</v>
      </c>
      <c r="B15" s="180" t="str">
        <f>+'ЖН-ОН-1'!B11</f>
        <v>Дадарбаев Муҳриддин Абдурахмонович</v>
      </c>
      <c r="C15" s="180"/>
      <c r="D15" s="81" t="str">
        <f>'ЖН-ОН-1'!C11</f>
        <v>D-16-010</v>
      </c>
      <c r="E15" s="80">
        <f>'ЖН-ОН-1'!AB11+'ЖН-ОН-1'!AC11</f>
        <v>15</v>
      </c>
      <c r="F15" s="80">
        <f>'ЖН-ОН-1'!AD11+'ЖН-ОН-1'!AE11</f>
        <v>15</v>
      </c>
      <c r="G15" s="80">
        <f>+'ЖН-ОН-1'!AB11+'ЖН-ОН-1'!AC11+'ЖН-ОН-1'!AD11+'ЖН-ОН-1'!AE11</f>
        <v>30</v>
      </c>
      <c r="H15" s="80">
        <f>'ЖН-ОН-2'!AB12+'ЖН-ОН-2'!AC12</f>
        <v>0</v>
      </c>
      <c r="I15" s="80">
        <f>'ЖН-ОН-2'!AD12+'ЖН-ОН-2'!AE12</f>
        <v>0</v>
      </c>
      <c r="J15" s="80">
        <f>+'ЖН-ОН-2'!AB11+'ЖН-ОН-2'!AC11+'ЖН-ОН-2'!AD11+'ЖН-ОН-2'!AE11</f>
        <v>0</v>
      </c>
      <c r="K15" s="80">
        <f t="shared" si="1"/>
        <v>30</v>
      </c>
      <c r="L15" s="88" t="str">
        <f t="shared" si="0"/>
        <v>-</v>
      </c>
      <c r="M15" s="88">
        <f t="shared" si="2"/>
        <v>30</v>
      </c>
      <c r="N15" s="88" t="str">
        <f t="shared" si="3"/>
        <v>-</v>
      </c>
      <c r="O15" s="88"/>
    </row>
    <row r="16" spans="1:15" s="2" customFormat="1" ht="27.75" customHeight="1" thickBot="1">
      <c r="A16" s="80">
        <f t="shared" si="4"/>
        <v>4</v>
      </c>
      <c r="B16" s="180" t="str">
        <f>+'ЖН-ОН-1'!B12</f>
        <v>Дадаханов Билолхон Жобир ўғли </v>
      </c>
      <c r="C16" s="180"/>
      <c r="D16" s="81" t="str">
        <f>'ЖН-ОН-1'!C12</f>
        <v>K-16-072</v>
      </c>
      <c r="E16" s="80">
        <f>'ЖН-ОН-1'!AB12+'ЖН-ОН-1'!AC12</f>
        <v>13</v>
      </c>
      <c r="F16" s="80">
        <f>'ЖН-ОН-1'!AD12+'ЖН-ОН-1'!AE12</f>
        <v>13</v>
      </c>
      <c r="G16" s="80">
        <f>+'ЖН-ОН-1'!AB12+'ЖН-ОН-1'!AC12+'ЖН-ОН-1'!AD12+'ЖН-ОН-1'!AE12</f>
        <v>26</v>
      </c>
      <c r="H16" s="80">
        <f>'ЖН-ОН-2'!AB13+'ЖН-ОН-2'!AC13</f>
        <v>0</v>
      </c>
      <c r="I16" s="80">
        <f>'ЖН-ОН-2'!AD13+'ЖН-ОН-2'!AE13</f>
        <v>0</v>
      </c>
      <c r="J16" s="80">
        <f>+'ЖН-ОН-2'!AB12+'ЖН-ОН-2'!AC12+'ЖН-ОН-2'!AD12+'ЖН-ОН-2'!AE12</f>
        <v>0</v>
      </c>
      <c r="K16" s="80">
        <f t="shared" si="1"/>
        <v>26</v>
      </c>
      <c r="L16" s="88" t="str">
        <f t="shared" si="0"/>
        <v>-</v>
      </c>
      <c r="M16" s="88">
        <f t="shared" si="2"/>
        <v>26</v>
      </c>
      <c r="N16" s="88" t="str">
        <f t="shared" si="3"/>
        <v>-</v>
      </c>
      <c r="O16" s="88"/>
    </row>
    <row r="17" spans="1:15" s="2" customFormat="1" ht="27.75" customHeight="1" hidden="1" thickBot="1">
      <c r="A17" s="80">
        <f t="shared" si="4"/>
        <v>5</v>
      </c>
      <c r="B17" s="180" t="str">
        <f>+'ЖН-ОН-1'!B13</f>
        <v>Исаев Шаҳбоз Ёдгоржонович</v>
      </c>
      <c r="C17" s="180"/>
      <c r="D17" s="81" t="str">
        <f>'ЖН-ОН-1'!C13</f>
        <v>K-16-027</v>
      </c>
      <c r="E17" s="80">
        <f>'ЖН-ОН-1'!AB13+'ЖН-ОН-1'!AC13</f>
        <v>14</v>
      </c>
      <c r="F17" s="80">
        <f>'ЖН-ОН-1'!AD13+'ЖН-ОН-1'!AE13</f>
        <v>16</v>
      </c>
      <c r="G17" s="80">
        <f>+'ЖН-ОН-1'!AB13+'ЖН-ОН-1'!AC13+'ЖН-ОН-1'!AD13+'ЖН-ОН-1'!AE13</f>
        <v>30</v>
      </c>
      <c r="H17" s="80">
        <f>'ЖН-ОН-2'!AB14+'ЖН-ОН-2'!AC14</f>
        <v>0</v>
      </c>
      <c r="I17" s="80">
        <f>'ЖН-ОН-2'!AD14+'ЖН-ОН-2'!AE14</f>
        <v>0</v>
      </c>
      <c r="J17" s="80">
        <f>+'ЖН-ОН-2'!AB13+'ЖН-ОН-2'!AC13+'ЖН-ОН-2'!AD13+'ЖН-ОН-2'!AE13</f>
        <v>0</v>
      </c>
      <c r="K17" s="80">
        <f t="shared" si="1"/>
        <v>30</v>
      </c>
      <c r="L17" s="88" t="str">
        <f t="shared" si="0"/>
        <v>-</v>
      </c>
      <c r="M17" s="88">
        <f t="shared" si="2"/>
        <v>30</v>
      </c>
      <c r="N17" s="88" t="str">
        <f t="shared" si="3"/>
        <v>-</v>
      </c>
      <c r="O17" s="88"/>
    </row>
    <row r="18" spans="1:15" s="2" customFormat="1" ht="27.75" customHeight="1" thickBot="1">
      <c r="A18" s="80">
        <v>5</v>
      </c>
      <c r="B18" s="180" t="str">
        <f>+'ЖН-ОН-1'!B14</f>
        <v>Йигиталиев Бекзод</v>
      </c>
      <c r="C18" s="180"/>
      <c r="D18" s="81">
        <f>'ЖН-ОН-1'!C14</f>
        <v>0</v>
      </c>
      <c r="E18" s="80">
        <f>'ЖН-ОН-1'!AB14+'ЖН-ОН-1'!AC14</f>
        <v>13</v>
      </c>
      <c r="F18" s="80">
        <f>'ЖН-ОН-1'!AD14+'ЖН-ОН-1'!AE14</f>
        <v>14</v>
      </c>
      <c r="G18" s="80">
        <f>+'ЖН-ОН-1'!AB14+'ЖН-ОН-1'!AC14+'ЖН-ОН-1'!AD14+'ЖН-ОН-1'!AE14</f>
        <v>27</v>
      </c>
      <c r="H18" s="80">
        <f>'ЖН-ОН-2'!AB15+'ЖН-ОН-2'!AC15</f>
        <v>0</v>
      </c>
      <c r="I18" s="80">
        <f>'ЖН-ОН-2'!AD15+'ЖН-ОН-2'!AE15</f>
        <v>0</v>
      </c>
      <c r="J18" s="80">
        <f>+'ЖН-ОН-2'!AB14+'ЖН-ОН-2'!AC14+'ЖН-ОН-2'!AD14+'ЖН-ОН-2'!AE14</f>
        <v>0</v>
      </c>
      <c r="K18" s="80">
        <f t="shared" si="1"/>
        <v>27</v>
      </c>
      <c r="L18" s="88" t="str">
        <f t="shared" si="0"/>
        <v>-</v>
      </c>
      <c r="M18" s="88">
        <f t="shared" si="2"/>
        <v>27</v>
      </c>
      <c r="N18" s="88" t="str">
        <f t="shared" si="3"/>
        <v>-</v>
      </c>
      <c r="O18" s="88"/>
    </row>
    <row r="19" spans="1:15" s="2" customFormat="1" ht="27.75" customHeight="1" thickBot="1">
      <c r="A19" s="80">
        <f t="shared" si="4"/>
        <v>6</v>
      </c>
      <c r="B19" s="180" t="str">
        <f>+'ЖН-ОН-1'!B15</f>
        <v>Кенжаева Нафиса Рустамовна</v>
      </c>
      <c r="C19" s="180"/>
      <c r="D19" s="81" t="str">
        <f>'ЖН-ОН-1'!C15</f>
        <v>K-16-069</v>
      </c>
      <c r="E19" s="80">
        <f>'ЖН-ОН-1'!AB15+'ЖН-ОН-1'!AC15</f>
        <v>16</v>
      </c>
      <c r="F19" s="80">
        <f>'ЖН-ОН-1'!AD15+'ЖН-ОН-1'!AE15</f>
        <v>15</v>
      </c>
      <c r="G19" s="80">
        <f>+'ЖН-ОН-1'!AB15+'ЖН-ОН-1'!AC15+'ЖН-ОН-1'!AD15+'ЖН-ОН-1'!AE15</f>
        <v>31</v>
      </c>
      <c r="H19" s="80">
        <f>'ЖН-ОН-2'!AB16+'ЖН-ОН-2'!AC16</f>
        <v>0</v>
      </c>
      <c r="I19" s="80">
        <f>'ЖН-ОН-2'!AD16+'ЖН-ОН-2'!AE16</f>
        <v>0</v>
      </c>
      <c r="J19" s="80">
        <f>+'ЖН-ОН-2'!AB15+'ЖН-ОН-2'!AC15+'ЖН-ОН-2'!AD15+'ЖН-ОН-2'!AE15</f>
        <v>0</v>
      </c>
      <c r="K19" s="80">
        <f t="shared" si="1"/>
        <v>31</v>
      </c>
      <c r="L19" s="88" t="str">
        <f t="shared" si="0"/>
        <v>-</v>
      </c>
      <c r="M19" s="88">
        <f t="shared" si="2"/>
        <v>31</v>
      </c>
      <c r="N19" s="88" t="str">
        <f t="shared" si="3"/>
        <v>-</v>
      </c>
      <c r="O19" s="88"/>
    </row>
    <row r="20" spans="1:15" s="2" customFormat="1" ht="27.75" customHeight="1" thickBot="1">
      <c r="A20" s="80">
        <f t="shared" si="4"/>
        <v>7</v>
      </c>
      <c r="B20" s="180" t="str">
        <f>+'ЖН-ОН-1'!B16</f>
        <v>Маҳмудов Жасурбек Шаҳобжонович</v>
      </c>
      <c r="C20" s="180"/>
      <c r="D20" s="81" t="str">
        <f>'ЖН-ОН-1'!C16</f>
        <v>K-16-020</v>
      </c>
      <c r="E20" s="80">
        <f>'ЖН-ОН-1'!AB16+'ЖН-ОН-1'!AC16</f>
        <v>15</v>
      </c>
      <c r="F20" s="80">
        <f>'ЖН-ОН-1'!AD16+'ЖН-ОН-1'!AE16</f>
        <v>16</v>
      </c>
      <c r="G20" s="80">
        <f>+'ЖН-ОН-1'!AB16+'ЖН-ОН-1'!AC16+'ЖН-ОН-1'!AD16+'ЖН-ОН-1'!AE16</f>
        <v>31</v>
      </c>
      <c r="H20" s="80">
        <f>'ЖН-ОН-2'!AB17+'ЖН-ОН-2'!AC17</f>
        <v>0</v>
      </c>
      <c r="I20" s="80">
        <f>'ЖН-ОН-2'!AD17+'ЖН-ОН-2'!AE17</f>
        <v>0</v>
      </c>
      <c r="J20" s="80">
        <f>+'ЖН-ОН-2'!AB16+'ЖН-ОН-2'!AC16+'ЖН-ОН-2'!AD16+'ЖН-ОН-2'!AE16</f>
        <v>0</v>
      </c>
      <c r="K20" s="80">
        <f t="shared" si="1"/>
        <v>31</v>
      </c>
      <c r="L20" s="88" t="str">
        <f t="shared" si="0"/>
        <v>-</v>
      </c>
      <c r="M20" s="88">
        <f t="shared" si="2"/>
        <v>31</v>
      </c>
      <c r="N20" s="88" t="str">
        <f t="shared" si="3"/>
        <v>-</v>
      </c>
      <c r="O20" s="88"/>
    </row>
    <row r="21" spans="1:15" s="2" customFormat="1" ht="27.75" customHeight="1" thickBot="1">
      <c r="A21" s="80">
        <f t="shared" si="4"/>
        <v>8</v>
      </c>
      <c r="B21" s="180" t="str">
        <f>+'ЖН-ОН-1'!B17</f>
        <v>Нарбаев Нурсултан Нургалий ули</v>
      </c>
      <c r="C21" s="180"/>
      <c r="D21" s="81" t="str">
        <f>'ЖН-ОН-1'!C17</f>
        <v>K-16-018</v>
      </c>
      <c r="E21" s="80">
        <f>'ЖН-ОН-1'!AB17+'ЖН-ОН-1'!AC17</f>
        <v>13</v>
      </c>
      <c r="F21" s="80">
        <f>'ЖН-ОН-1'!AD17+'ЖН-ОН-1'!AE17</f>
        <v>14</v>
      </c>
      <c r="G21" s="80">
        <f>+'ЖН-ОН-1'!AB17+'ЖН-ОН-1'!AC17+'ЖН-ОН-1'!AD17+'ЖН-ОН-1'!AE17</f>
        <v>27</v>
      </c>
      <c r="H21" s="80">
        <f>'ЖН-ОН-2'!AB21+'ЖН-ОН-2'!AC21</f>
        <v>0</v>
      </c>
      <c r="I21" s="80">
        <f>'ЖН-ОН-2'!AD21+'ЖН-ОН-2'!AE21</f>
        <v>0</v>
      </c>
      <c r="J21" s="80">
        <f>+'ЖН-ОН-2'!AB17+'ЖН-ОН-2'!AC17+'ЖН-ОН-2'!AD17+'ЖН-ОН-2'!AE17</f>
        <v>0</v>
      </c>
      <c r="K21" s="80">
        <f t="shared" si="1"/>
        <v>27</v>
      </c>
      <c r="L21" s="88" t="str">
        <f t="shared" si="0"/>
        <v>-</v>
      </c>
      <c r="M21" s="88">
        <f t="shared" si="2"/>
        <v>27</v>
      </c>
      <c r="N21" s="88" t="str">
        <f t="shared" si="3"/>
        <v>-</v>
      </c>
      <c r="O21" s="88"/>
    </row>
    <row r="22" spans="1:15" s="2" customFormat="1" ht="27.75" customHeight="1" thickBot="1">
      <c r="A22" s="80">
        <f t="shared" si="4"/>
        <v>9</v>
      </c>
      <c r="B22" s="180" t="str">
        <f>+'ЖН-ОН-1'!B18</f>
        <v>Ражабов Нурмуҳаммад Алишер ўғли</v>
      </c>
      <c r="C22" s="180"/>
      <c r="D22" s="81" t="str">
        <f>'ЖН-ОН-1'!C18</f>
        <v>K-16-042</v>
      </c>
      <c r="E22" s="80">
        <f>'ЖН-ОН-1'!AB18+'ЖН-ОН-1'!AC18</f>
        <v>15</v>
      </c>
      <c r="F22" s="80">
        <f>'ЖН-ОН-1'!AD18+'ЖН-ОН-1'!AE18</f>
        <v>16</v>
      </c>
      <c r="G22" s="80">
        <f>+'ЖН-ОН-1'!AB18+'ЖН-ОН-1'!AC18+'ЖН-ОН-1'!AD18+'ЖН-ОН-1'!AE18</f>
        <v>31</v>
      </c>
      <c r="H22" s="80">
        <f>'ЖН-ОН-2'!AB22+'ЖН-ОН-2'!AC22</f>
        <v>0</v>
      </c>
      <c r="I22" s="80">
        <f>'ЖН-ОН-2'!AD22+'ЖН-ОН-2'!AE22</f>
        <v>0</v>
      </c>
      <c r="J22" s="80">
        <f>+'ЖН-ОН-2'!AB18+'ЖН-ОН-2'!AC18+'ЖН-ОН-2'!AD18+'ЖН-ОН-2'!AE18</f>
        <v>0</v>
      </c>
      <c r="K22" s="80">
        <f t="shared" si="1"/>
        <v>31</v>
      </c>
      <c r="L22" s="88" t="str">
        <f t="shared" si="0"/>
        <v>-</v>
      </c>
      <c r="M22" s="88">
        <f t="shared" si="2"/>
        <v>31</v>
      </c>
      <c r="N22" s="88" t="str">
        <f t="shared" si="3"/>
        <v>-</v>
      </c>
      <c r="O22" s="88"/>
    </row>
    <row r="23" spans="1:15" s="2" customFormat="1" ht="27.75" customHeight="1" thickBot="1">
      <c r="A23" s="80">
        <f t="shared" si="4"/>
        <v>10</v>
      </c>
      <c r="B23" s="180" t="str">
        <f>+'ЖН-ОН-1'!B19</f>
        <v>Ражабова Қурвонгул Алишер қизи</v>
      </c>
      <c r="C23" s="180"/>
      <c r="D23" s="81" t="str">
        <f>'ЖН-ОН-1'!C19</f>
        <v>K-16-070</v>
      </c>
      <c r="E23" s="80">
        <f>'ЖН-ОН-1'!AB19+'ЖН-ОН-1'!AC19</f>
        <v>16</v>
      </c>
      <c r="F23" s="80">
        <f>'ЖН-ОН-1'!AD19+'ЖН-ОН-1'!AE19</f>
        <v>15</v>
      </c>
      <c r="G23" s="80">
        <f>+'ЖН-ОН-1'!AB19+'ЖН-ОН-1'!AC19+'ЖН-ОН-1'!AD19+'ЖН-ОН-1'!AE19</f>
        <v>31</v>
      </c>
      <c r="H23" s="80">
        <f>'ЖН-ОН-2'!AB23+'ЖН-ОН-2'!AC23</f>
        <v>0</v>
      </c>
      <c r="I23" s="80">
        <f>'ЖН-ОН-2'!AD23+'ЖН-ОН-2'!AE23</f>
        <v>0</v>
      </c>
      <c r="J23" s="80">
        <f>+'ЖН-ОН-2'!AB19+'ЖН-ОН-2'!AC19+'ЖН-ОН-2'!AD19+'ЖН-ОН-2'!AE19</f>
        <v>0</v>
      </c>
      <c r="K23" s="80">
        <f t="shared" si="1"/>
        <v>31</v>
      </c>
      <c r="L23" s="88" t="str">
        <f t="shared" si="0"/>
        <v>-</v>
      </c>
      <c r="M23" s="88">
        <f t="shared" si="2"/>
        <v>31</v>
      </c>
      <c r="N23" s="88" t="str">
        <f t="shared" si="3"/>
        <v>-</v>
      </c>
      <c r="O23" s="88"/>
    </row>
    <row r="24" spans="1:15" s="2" customFormat="1" ht="27.75" customHeight="1" thickBot="1">
      <c r="A24" s="80">
        <f t="shared" si="4"/>
        <v>11</v>
      </c>
      <c r="B24" s="180" t="str">
        <f>+'ЖН-ОН-1'!B20</f>
        <v>Саидахмедов Жахонгир Бахтибек ўғли</v>
      </c>
      <c r="C24" s="180"/>
      <c r="D24" s="81" t="str">
        <f>'ЖН-ОН-1'!C20</f>
        <v>K-16-049</v>
      </c>
      <c r="E24" s="80"/>
      <c r="F24" s="80"/>
      <c r="G24" s="80">
        <f>+'ЖН-ОН-1'!AB20+'ЖН-ОН-1'!AC20+'ЖН-ОН-1'!AD20+'ЖН-ОН-1'!AE20</f>
        <v>31</v>
      </c>
      <c r="H24" s="80"/>
      <c r="I24" s="80"/>
      <c r="J24" s="80">
        <f>+'ЖН-ОН-2'!AB20+'ЖН-ОН-2'!AC20+'ЖН-ОН-2'!AD20+'ЖН-ОН-2'!AE20</f>
        <v>0</v>
      </c>
      <c r="K24" s="80">
        <f t="shared" si="1"/>
        <v>31</v>
      </c>
      <c r="L24" s="88" t="str">
        <f t="shared" si="0"/>
        <v>-</v>
      </c>
      <c r="M24" s="88">
        <f t="shared" si="2"/>
        <v>31</v>
      </c>
      <c r="N24" s="88" t="str">
        <f t="shared" si="3"/>
        <v>-</v>
      </c>
      <c r="O24" s="88"/>
    </row>
    <row r="25" spans="1:15" s="2" customFormat="1" ht="27.75" customHeight="1" thickBot="1">
      <c r="A25" s="80">
        <f t="shared" si="4"/>
        <v>12</v>
      </c>
      <c r="B25" s="180" t="str">
        <f>+'ЖН-ОН-1'!B21</f>
        <v>Сулаймонов Шохбозбек Ҳусанхонович</v>
      </c>
      <c r="C25" s="180"/>
      <c r="D25" s="81" t="str">
        <f>'ЖН-ОН-1'!C21</f>
        <v>K-16-050</v>
      </c>
      <c r="E25" s="80"/>
      <c r="F25" s="80"/>
      <c r="G25" s="80">
        <f>+'ЖН-ОН-1'!AB21+'ЖН-ОН-1'!AC21+'ЖН-ОН-1'!AD21+'ЖН-ОН-1'!AE21</f>
        <v>32</v>
      </c>
      <c r="H25" s="80"/>
      <c r="I25" s="80"/>
      <c r="J25" s="80">
        <f>+'ЖН-ОН-2'!AB21+'ЖН-ОН-2'!AC21+'ЖН-ОН-2'!AD21+'ЖН-ОН-2'!AE21</f>
        <v>0</v>
      </c>
      <c r="K25" s="80">
        <f t="shared" si="1"/>
        <v>32</v>
      </c>
      <c r="L25" s="88" t="str">
        <f t="shared" si="0"/>
        <v>-</v>
      </c>
      <c r="M25" s="88">
        <f t="shared" si="2"/>
        <v>32</v>
      </c>
      <c r="N25" s="88" t="str">
        <f t="shared" si="3"/>
        <v>-</v>
      </c>
      <c r="O25" s="88"/>
    </row>
    <row r="26" spans="1:15" s="2" customFormat="1" ht="26.25" customHeight="1" thickBot="1">
      <c r="A26" s="80">
        <f t="shared" si="4"/>
        <v>13</v>
      </c>
      <c r="B26" s="180" t="str">
        <f>+'ЖН-ОН-1'!B22</f>
        <v>Утанов Акбар Эшпулат ўғли</v>
      </c>
      <c r="C26" s="180"/>
      <c r="D26" s="81" t="str">
        <f>'ЖН-ОН-1'!C22</f>
        <v>K-16-029</v>
      </c>
      <c r="E26" s="80"/>
      <c r="F26" s="80"/>
      <c r="G26" s="80">
        <f>+'ЖН-ОН-1'!AB22+'ЖН-ОН-1'!AC22+'ЖН-ОН-1'!AD22+'ЖН-ОН-1'!AE22</f>
        <v>27</v>
      </c>
      <c r="H26" s="80"/>
      <c r="I26" s="80"/>
      <c r="J26" s="80">
        <f>+'ЖН-ОН-2'!AB22+'ЖН-ОН-2'!AC22+'ЖН-ОН-2'!AD22+'ЖН-ОН-2'!AE22</f>
        <v>0</v>
      </c>
      <c r="K26" s="80">
        <f t="shared" si="1"/>
        <v>27</v>
      </c>
      <c r="L26" s="88" t="str">
        <f t="shared" si="0"/>
        <v>-</v>
      </c>
      <c r="M26" s="88">
        <f t="shared" si="2"/>
        <v>27</v>
      </c>
      <c r="N26" s="88" t="str">
        <f t="shared" si="3"/>
        <v>-</v>
      </c>
      <c r="O26" s="88"/>
    </row>
    <row r="27" spans="1:15" s="2" customFormat="1" ht="27.75" customHeight="1" hidden="1" thickBot="1">
      <c r="A27" s="80">
        <f t="shared" si="4"/>
        <v>14</v>
      </c>
      <c r="B27" s="180" t="str">
        <f>+'ЖН-ОН-1'!B23</f>
        <v>Хакимов Жавоҳир Усмонович</v>
      </c>
      <c r="C27" s="180"/>
      <c r="D27" s="81" t="str">
        <f>'ЖН-ОН-1'!C23</f>
        <v>D-16-012</v>
      </c>
      <c r="E27" s="80"/>
      <c r="F27" s="80"/>
      <c r="G27" s="80">
        <f>+'ЖН-ОН-1'!AB23+'ЖН-ОН-1'!AC23+'ЖН-ОН-1'!AD23+'ЖН-ОН-1'!AE23</f>
        <v>31</v>
      </c>
      <c r="H27" s="80"/>
      <c r="I27" s="80"/>
      <c r="J27" s="80">
        <f>+'ЖН-ОН-2'!AB23+'ЖН-ОН-2'!AC23+'ЖН-ОН-2'!AD23+'ЖН-ОН-2'!AE23</f>
        <v>0</v>
      </c>
      <c r="K27" s="80">
        <f t="shared" si="1"/>
        <v>31</v>
      </c>
      <c r="L27" s="88" t="str">
        <f t="shared" si="0"/>
        <v>-</v>
      </c>
      <c r="M27" s="88">
        <f t="shared" si="2"/>
        <v>31</v>
      </c>
      <c r="N27" s="88" t="str">
        <f t="shared" si="3"/>
        <v>-</v>
      </c>
      <c r="O27" s="88"/>
    </row>
    <row r="28" spans="1:15" s="2" customFormat="1" ht="27.75" customHeight="1" hidden="1" thickBot="1">
      <c r="A28" s="80">
        <f t="shared" si="4"/>
        <v>15</v>
      </c>
      <c r="B28" s="180" t="str">
        <f>+'ЖН-ОН-1'!B24</f>
        <v>Хидиров Шохрух Бобир ўғли</v>
      </c>
      <c r="C28" s="180"/>
      <c r="D28" s="81" t="str">
        <f>'ЖН-ОН-1'!C24</f>
        <v>K-16-025</v>
      </c>
      <c r="E28" s="80">
        <f>'ЖН-ОН-1'!AB20+'ЖН-ОН-1'!AC20</f>
        <v>16</v>
      </c>
      <c r="F28" s="80">
        <f>'ЖН-ОН-1'!AD20+'ЖН-ОН-1'!AE20</f>
        <v>15</v>
      </c>
      <c r="G28" s="80">
        <f>+'ЖН-ОН-1'!AB24+'ЖН-ОН-1'!AC24+'ЖН-ОН-1'!AD24+'ЖН-ОН-1'!AE24</f>
        <v>31</v>
      </c>
      <c r="H28" s="80">
        <f>'ЖН-ОН-2'!AB24+'ЖН-ОН-2'!AC24</f>
        <v>0</v>
      </c>
      <c r="I28" s="80">
        <f>'ЖН-ОН-2'!AD24+'ЖН-ОН-2'!AE24</f>
        <v>0</v>
      </c>
      <c r="J28" s="80">
        <f>+'ЖН-ОН-2'!AB24+'ЖН-ОН-2'!AC24+'ЖН-ОН-2'!AD24+'ЖН-ОН-2'!AE24</f>
        <v>0</v>
      </c>
      <c r="K28" s="80">
        <f t="shared" si="1"/>
        <v>31</v>
      </c>
      <c r="L28" s="88" t="str">
        <f t="shared" si="0"/>
        <v>-</v>
      </c>
      <c r="M28" s="88">
        <f t="shared" si="2"/>
        <v>31</v>
      </c>
      <c r="N28" s="88" t="str">
        <f t="shared" si="3"/>
        <v>-</v>
      </c>
      <c r="O28" s="88"/>
    </row>
    <row r="29" spans="1:15" s="2" customFormat="1" ht="27.75" customHeight="1" hidden="1" thickBot="1">
      <c r="A29" s="80">
        <f t="shared" si="4"/>
        <v>16</v>
      </c>
      <c r="B29" s="180" t="str">
        <f>+'ЖН-ОН-1'!B25</f>
        <v>Хушшиев Шерзод Бозор ўғли</v>
      </c>
      <c r="C29" s="180"/>
      <c r="D29" s="81" t="str">
        <f>'ЖН-ОН-1'!C25</f>
        <v>K-16-026</v>
      </c>
      <c r="E29" s="80">
        <f>'ЖН-ОН-1'!AB24+'ЖН-ОН-1'!AC24</f>
        <v>15</v>
      </c>
      <c r="F29" s="80">
        <f>'ЖН-ОН-1'!AD24+'ЖН-ОН-1'!AE24</f>
        <v>16</v>
      </c>
      <c r="G29" s="80">
        <f>+'ЖН-ОН-1'!AB25+'ЖН-ОН-1'!AC25+'ЖН-ОН-1'!AD25+'ЖН-ОН-1'!AE25</f>
        <v>30</v>
      </c>
      <c r="H29" s="80">
        <f>'ЖН-ОН-2'!AB25+'ЖН-ОН-2'!AC25</f>
        <v>0</v>
      </c>
      <c r="I29" s="80">
        <f>'ЖН-ОН-2'!AD25+'ЖН-ОН-2'!AE25</f>
        <v>0</v>
      </c>
      <c r="J29" s="80">
        <f>+'ЖН-ОН-2'!AB25+'ЖН-ОН-2'!AC25+'ЖН-ОН-2'!AD25+'ЖН-ОН-2'!AE25</f>
        <v>0</v>
      </c>
      <c r="K29" s="80">
        <f t="shared" si="1"/>
        <v>30</v>
      </c>
      <c r="L29" s="88" t="str">
        <f t="shared" si="0"/>
        <v>-</v>
      </c>
      <c r="M29" s="88">
        <f t="shared" si="2"/>
        <v>30</v>
      </c>
      <c r="N29" s="88" t="str">
        <f t="shared" si="3"/>
        <v>-</v>
      </c>
      <c r="O29" s="88"/>
    </row>
    <row r="30" spans="1:15" s="2" customFormat="1" ht="27.75" customHeight="1" thickBot="1">
      <c r="A30" s="80">
        <v>14</v>
      </c>
      <c r="B30" s="180" t="str">
        <f>+'ЖН-ОН-1'!B26</f>
        <v>Ширинбоев Умиджон Бахтиёр ўғли</v>
      </c>
      <c r="C30" s="180"/>
      <c r="D30" s="81">
        <f>'ЖН-ОН-1'!C26</f>
        <v>0</v>
      </c>
      <c r="E30" s="80">
        <f>'ЖН-ОН-1'!AB25+'ЖН-ОН-1'!AC25</f>
        <v>14</v>
      </c>
      <c r="F30" s="80">
        <f>'ЖН-ОН-1'!AD25+'ЖН-ОН-1'!AE25</f>
        <v>16</v>
      </c>
      <c r="G30" s="80">
        <f>+'ЖН-ОН-1'!AB26+'ЖН-ОН-1'!AC26+'ЖН-ОН-1'!AD26+'ЖН-ОН-1'!AE26</f>
        <v>33</v>
      </c>
      <c r="H30" s="80">
        <f>'ЖН-ОН-2'!AB27+'ЖН-ОН-2'!AC27</f>
        <v>0</v>
      </c>
      <c r="I30" s="80">
        <f>'ЖН-ОН-2'!AD27+'ЖН-ОН-2'!AE27</f>
        <v>0</v>
      </c>
      <c r="J30" s="80">
        <f>+'ЖН-ОН-2'!AB26+'ЖН-ОН-2'!AC26+'ЖН-ОН-2'!AD26+'ЖН-ОН-2'!AE26</f>
        <v>0</v>
      </c>
      <c r="K30" s="80">
        <f t="shared" si="1"/>
        <v>33</v>
      </c>
      <c r="L30" s="88" t="str">
        <f t="shared" si="0"/>
        <v>-</v>
      </c>
      <c r="M30" s="88">
        <f t="shared" si="2"/>
        <v>33</v>
      </c>
      <c r="N30" s="88" t="str">
        <f t="shared" si="3"/>
        <v>-</v>
      </c>
      <c r="O30" s="88"/>
    </row>
    <row r="31" spans="1:15" s="2" customFormat="1" ht="27.75" customHeight="1" thickBot="1">
      <c r="A31" s="80">
        <f t="shared" si="4"/>
        <v>15</v>
      </c>
      <c r="B31" s="180" t="str">
        <f>+'ЖН-ОН-1'!B27</f>
        <v>Останов Шерали Жуманович</v>
      </c>
      <c r="C31" s="180"/>
      <c r="D31" s="81" t="str">
        <f>'ЖН-ОН-1'!C27</f>
        <v>D-16-008</v>
      </c>
      <c r="E31" s="80">
        <f>'ЖН-ОН-1'!AB27+'ЖН-ОН-1'!AC27</f>
        <v>13</v>
      </c>
      <c r="F31" s="80">
        <f>'ЖН-ОН-1'!AD27+'ЖН-ОН-1'!AE27</f>
        <v>13</v>
      </c>
      <c r="G31" s="80">
        <f>+'ЖН-ОН-1'!AB27+'ЖН-ОН-1'!AC27+'ЖН-ОН-1'!AD27+'ЖН-ОН-1'!AE27</f>
        <v>26</v>
      </c>
      <c r="H31" s="80">
        <f>'ЖН-ОН-2'!AB28+'ЖН-ОН-2'!AC28</f>
        <v>0</v>
      </c>
      <c r="I31" s="80">
        <f>'ЖН-ОН-2'!AD28+'ЖН-ОН-2'!AE28</f>
        <v>0</v>
      </c>
      <c r="J31" s="80">
        <f>+'ЖН-ОН-2'!AB27+'ЖН-ОН-2'!AC27+'ЖН-ОН-2'!AD27+'ЖН-ОН-2'!AE27</f>
        <v>0</v>
      </c>
      <c r="K31" s="80">
        <f t="shared" si="1"/>
        <v>26</v>
      </c>
      <c r="L31" s="88" t="str">
        <f t="shared" si="0"/>
        <v>-</v>
      </c>
      <c r="M31" s="88">
        <f t="shared" si="2"/>
        <v>26</v>
      </c>
      <c r="N31" s="88" t="str">
        <f t="shared" si="3"/>
        <v>-</v>
      </c>
      <c r="O31" s="88"/>
    </row>
    <row r="32" spans="1:15" ht="49.5" customHeight="1" thickBot="1">
      <c r="A32" s="209" t="s">
        <v>14</v>
      </c>
      <c r="B32" s="209"/>
      <c r="C32" s="209"/>
      <c r="D32" s="84"/>
      <c r="E32" s="85"/>
      <c r="F32" s="86"/>
      <c r="G32" s="86"/>
      <c r="H32" s="86"/>
      <c r="I32" s="85"/>
      <c r="J32" s="85"/>
      <c r="K32" s="87"/>
      <c r="L32" s="87"/>
      <c r="M32" s="85"/>
      <c r="N32" s="85"/>
      <c r="O32" s="94"/>
    </row>
    <row r="33" spans="1:3" ht="39.75" customHeight="1">
      <c r="A33" s="198"/>
      <c r="B33" s="198"/>
      <c r="C33" s="198"/>
    </row>
    <row r="34" spans="1:15" ht="18.75">
      <c r="A34" s="14"/>
      <c r="B34" s="14"/>
      <c r="C34" s="15" t="s">
        <v>15</v>
      </c>
      <c r="D34" s="39">
        <v>15</v>
      </c>
      <c r="E34" s="45"/>
      <c r="F34" s="45"/>
      <c r="G34" s="17" t="s">
        <v>77</v>
      </c>
      <c r="H34" s="17"/>
      <c r="I34" s="17"/>
      <c r="J34" s="17"/>
      <c r="K34" s="11"/>
      <c r="L34" s="11"/>
      <c r="M34" s="11"/>
      <c r="N34" s="18"/>
      <c r="O34" s="11"/>
    </row>
    <row r="35" spans="1:15" ht="18.75">
      <c r="A35" s="14"/>
      <c r="B35" s="14"/>
      <c r="C35" s="15"/>
      <c r="D35" s="46"/>
      <c r="E35" s="17"/>
      <c r="F35" s="17"/>
      <c r="G35" s="17"/>
      <c r="H35" s="17"/>
      <c r="I35" s="11"/>
      <c r="J35" s="11"/>
      <c r="K35" s="17"/>
      <c r="L35" s="17"/>
      <c r="M35" s="11"/>
      <c r="N35" s="18"/>
      <c r="O35" s="11"/>
    </row>
    <row r="36" spans="1:15" ht="25.5" customHeight="1">
      <c r="A36" s="11"/>
      <c r="B36" s="11"/>
      <c r="C36" s="18"/>
      <c r="D36" s="199" t="s">
        <v>16</v>
      </c>
      <c r="E36" s="199"/>
      <c r="F36" s="199"/>
      <c r="G36" s="199"/>
      <c r="H36" s="65"/>
      <c r="I36" s="16"/>
      <c r="J36" s="16"/>
      <c r="K36" s="200" t="s">
        <v>17</v>
      </c>
      <c r="L36" s="200"/>
      <c r="M36" s="16"/>
      <c r="N36" s="16"/>
      <c r="O36" s="11"/>
    </row>
    <row r="37" spans="1:15" ht="18.75">
      <c r="A37" s="192"/>
      <c r="B37" s="192"/>
      <c r="C37" s="19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8.75">
      <c r="A38" s="18" t="s">
        <v>73</v>
      </c>
      <c r="B38" s="18"/>
      <c r="C38" s="18"/>
      <c r="D38" s="215" t="str">
        <f>M!F24</f>
        <v>О.Кучаров</v>
      </c>
      <c r="E38" s="215"/>
      <c r="F38" s="215"/>
      <c r="G38" s="215"/>
      <c r="H38" s="45"/>
      <c r="I38" s="45"/>
      <c r="J38" s="45"/>
      <c r="K38" s="17" t="s">
        <v>18</v>
      </c>
      <c r="L38" s="17"/>
      <c r="M38" s="194"/>
      <c r="N38" s="194"/>
      <c r="O38" s="63" t="str">
        <f>M!G14</f>
        <v>М.Маматқулов</v>
      </c>
    </row>
    <row r="39" spans="1:15" ht="18.75">
      <c r="A39" s="195" t="s">
        <v>19</v>
      </c>
      <c r="B39" s="195"/>
      <c r="C39" s="19" t="s">
        <v>1</v>
      </c>
      <c r="D39" s="196" t="s">
        <v>20</v>
      </c>
      <c r="E39" s="196"/>
      <c r="F39" s="196"/>
      <c r="G39" s="196"/>
      <c r="H39" s="45"/>
      <c r="I39" s="20"/>
      <c r="J39" s="20"/>
      <c r="K39" s="11"/>
      <c r="L39" s="11"/>
      <c r="M39" s="196" t="s">
        <v>21</v>
      </c>
      <c r="N39" s="196"/>
      <c r="O39" s="20" t="s">
        <v>20</v>
      </c>
    </row>
  </sheetData>
  <sheetProtection/>
  <mergeCells count="48">
    <mergeCell ref="A33:C33"/>
    <mergeCell ref="A32:C32"/>
    <mergeCell ref="B31:C31"/>
    <mergeCell ref="B29:C29"/>
    <mergeCell ref="B18:C18"/>
    <mergeCell ref="B22:C22"/>
    <mergeCell ref="B20:C20"/>
    <mergeCell ref="B30:C30"/>
    <mergeCell ref="B23:C23"/>
    <mergeCell ref="B28:C28"/>
    <mergeCell ref="C9:F9"/>
    <mergeCell ref="N11:N12"/>
    <mergeCell ref="O11:O12"/>
    <mergeCell ref="H9:K9"/>
    <mergeCell ref="B17:C17"/>
    <mergeCell ref="B13:C13"/>
    <mergeCell ref="B14:C14"/>
    <mergeCell ref="M9:N9"/>
    <mergeCell ref="A39:B39"/>
    <mergeCell ref="D39:G39"/>
    <mergeCell ref="M39:N39"/>
    <mergeCell ref="B15:C15"/>
    <mergeCell ref="A37:C37"/>
    <mergeCell ref="D38:G38"/>
    <mergeCell ref="M38:N38"/>
    <mergeCell ref="B16:C16"/>
    <mergeCell ref="B19:C19"/>
    <mergeCell ref="B21:C21"/>
    <mergeCell ref="D36:G36"/>
    <mergeCell ref="K36:L36"/>
    <mergeCell ref="E7:F7"/>
    <mergeCell ref="H7:I7"/>
    <mergeCell ref="A8:B8"/>
    <mergeCell ref="A11:A12"/>
    <mergeCell ref="B11:C12"/>
    <mergeCell ref="D11:D12"/>
    <mergeCell ref="E11:K11"/>
    <mergeCell ref="L11:L12"/>
    <mergeCell ref="B24:C24"/>
    <mergeCell ref="B25:C25"/>
    <mergeCell ref="B26:C26"/>
    <mergeCell ref="B27:C27"/>
    <mergeCell ref="A6:O6"/>
    <mergeCell ref="A2:O2"/>
    <mergeCell ref="A3:O3"/>
    <mergeCell ref="A4:I4"/>
    <mergeCell ref="A5:H5"/>
    <mergeCell ref="M11:M12"/>
  </mergeCells>
  <printOptions/>
  <pageMargins left="0.5118110236220472" right="0.440104166666666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view="pageLayout" zoomScaleSheetLayoutView="100" workbookViewId="0" topLeftCell="A27">
      <selection activeCell="D35" sqref="D35"/>
    </sheetView>
  </sheetViews>
  <sheetFormatPr defaultColWidth="9.140625" defaultRowHeight="12.75"/>
  <cols>
    <col min="1" max="2" width="4.57421875" style="1" customWidth="1"/>
    <col min="3" max="3" width="41.57421875" style="1" customWidth="1"/>
    <col min="4" max="4" width="14.57421875" style="1" customWidth="1"/>
    <col min="5" max="6" width="4.7109375" style="1" hidden="1" customWidth="1"/>
    <col min="7" max="7" width="9.57421875" style="1" customWidth="1"/>
    <col min="8" max="8" width="4.7109375" style="1" hidden="1" customWidth="1"/>
    <col min="9" max="9" width="4.28125" style="1" hidden="1" customWidth="1"/>
    <col min="10" max="10" width="10.28125" style="1" customWidth="1"/>
    <col min="11" max="11" width="9.8515625" style="1" customWidth="1"/>
    <col min="12" max="12" width="10.00390625" style="1" customWidth="1"/>
    <col min="13" max="13" width="12.140625" style="1" customWidth="1"/>
    <col min="14" max="14" width="8.421875" style="1" customWidth="1"/>
    <col min="15" max="15" width="16.28125" style="1" customWidth="1"/>
  </cols>
  <sheetData>
    <row r="1" spans="1:15" ht="18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93" t="str">
        <f>M!C6</f>
        <v>12-шакл</v>
      </c>
    </row>
    <row r="2" spans="1:15" ht="15.75" customHeight="1">
      <c r="A2" s="181" t="s">
        <v>149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ht="15.75" customHeight="1">
      <c r="A3" s="181" t="s">
        <v>148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5.75" customHeight="1">
      <c r="A4" s="182" t="s">
        <v>38</v>
      </c>
      <c r="B4" s="182"/>
      <c r="C4" s="182"/>
      <c r="D4" s="182"/>
      <c r="E4" s="182"/>
      <c r="F4" s="182"/>
      <c r="G4" s="182"/>
      <c r="H4" s="182"/>
      <c r="I4" s="182"/>
      <c r="J4" s="12" t="s">
        <v>125</v>
      </c>
      <c r="K4" s="23" t="str">
        <f>+M!D15</f>
        <v>I-18/08-203</v>
      </c>
      <c r="L4" s="23"/>
      <c r="M4" s="50"/>
      <c r="N4" s="50"/>
      <c r="O4" s="50"/>
    </row>
    <row r="5" spans="1:15" ht="15.75" customHeight="1">
      <c r="A5" s="182" t="str">
        <f>M!C24</f>
        <v>2017-2018 ўқув йили  </v>
      </c>
      <c r="B5" s="182"/>
      <c r="C5" s="182"/>
      <c r="D5" s="182"/>
      <c r="E5" s="182"/>
      <c r="F5" s="182"/>
      <c r="G5" s="182"/>
      <c r="H5" s="182"/>
      <c r="I5" s="51"/>
      <c r="J5" s="51" t="str">
        <f>M!C2</f>
        <v>баҳорги </v>
      </c>
      <c r="K5" s="52" t="s">
        <v>24</v>
      </c>
      <c r="N5" s="52"/>
      <c r="O5" s="52"/>
    </row>
    <row r="6" spans="1:15" ht="15.75" customHeight="1">
      <c r="A6" s="181" t="str">
        <f>+M!B24</f>
        <v>Сув хўжалигини ташкил этиш ва бошқариш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5" ht="15.75" customHeight="1">
      <c r="A7" s="12"/>
      <c r="B7" s="12"/>
      <c r="C7" s="53">
        <f>M!C3</f>
        <v>2</v>
      </c>
      <c r="D7" s="54" t="s">
        <v>6</v>
      </c>
      <c r="E7" s="183"/>
      <c r="F7" s="183"/>
      <c r="G7" s="22">
        <f>M!C4</f>
        <v>203</v>
      </c>
      <c r="H7" s="183"/>
      <c r="I7" s="183"/>
      <c r="J7" s="54" t="s">
        <v>23</v>
      </c>
      <c r="K7" s="22">
        <f>M!C5</f>
        <v>4</v>
      </c>
      <c r="L7" s="55" t="s">
        <v>7</v>
      </c>
      <c r="M7" s="55"/>
      <c r="N7" s="55"/>
      <c r="O7" s="55"/>
    </row>
    <row r="8" spans="1:15" ht="15.75" customHeight="1">
      <c r="A8" s="184" t="s">
        <v>39</v>
      </c>
      <c r="B8" s="184"/>
      <c r="C8" s="56" t="str">
        <f>M!B15</f>
        <v>Theory of accounting</v>
      </c>
      <c r="D8" s="57" t="s">
        <v>49</v>
      </c>
      <c r="E8" s="57"/>
      <c r="F8" s="57"/>
      <c r="G8" s="112" t="s">
        <v>150</v>
      </c>
      <c r="H8" s="58"/>
      <c r="I8" s="59"/>
      <c r="J8" s="59"/>
      <c r="K8" s="60"/>
      <c r="L8" s="38" t="s">
        <v>48</v>
      </c>
      <c r="M8" s="38"/>
      <c r="N8" s="112" t="s">
        <v>150</v>
      </c>
      <c r="O8" s="62"/>
    </row>
    <row r="9" spans="1:15" ht="18.75" customHeight="1">
      <c r="A9" s="13" t="s">
        <v>25</v>
      </c>
      <c r="B9" s="13"/>
      <c r="C9" s="189" t="s">
        <v>26</v>
      </c>
      <c r="D9" s="189"/>
      <c r="E9" s="189"/>
      <c r="F9" s="189"/>
      <c r="G9" s="24">
        <f>M!C15</f>
        <v>66</v>
      </c>
      <c r="H9" s="190" t="s">
        <v>43</v>
      </c>
      <c r="I9" s="190"/>
      <c r="J9" s="190"/>
      <c r="K9" s="190"/>
      <c r="L9" s="110">
        <f>M!E15</f>
        <v>12</v>
      </c>
      <c r="M9" s="191" t="str">
        <f>M!F8</f>
        <v>июнь 2018 йил</v>
      </c>
      <c r="N9" s="191"/>
      <c r="O9" s="40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1" customHeight="1" thickBot="1">
      <c r="A11" s="185" t="s">
        <v>0</v>
      </c>
      <c r="B11" s="186" t="s">
        <v>40</v>
      </c>
      <c r="C11" s="186"/>
      <c r="D11" s="187" t="s">
        <v>8</v>
      </c>
      <c r="E11" s="186" t="s">
        <v>9</v>
      </c>
      <c r="F11" s="186"/>
      <c r="G11" s="186"/>
      <c r="H11" s="186"/>
      <c r="I11" s="186"/>
      <c r="J11" s="186"/>
      <c r="K11" s="186"/>
      <c r="L11" s="188" t="s">
        <v>10</v>
      </c>
      <c r="M11" s="188" t="s">
        <v>11</v>
      </c>
      <c r="N11" s="188" t="s">
        <v>12</v>
      </c>
      <c r="O11" s="186" t="s">
        <v>13</v>
      </c>
    </row>
    <row r="12" spans="1:15" ht="69.75" customHeight="1" thickBot="1">
      <c r="A12" s="185"/>
      <c r="B12" s="186"/>
      <c r="C12" s="186"/>
      <c r="D12" s="187"/>
      <c r="E12" s="79" t="s">
        <v>2</v>
      </c>
      <c r="F12" s="79" t="s">
        <v>3</v>
      </c>
      <c r="G12" s="79" t="s">
        <v>63</v>
      </c>
      <c r="H12" s="79" t="s">
        <v>34</v>
      </c>
      <c r="I12" s="79" t="s">
        <v>35</v>
      </c>
      <c r="J12" s="79" t="s">
        <v>74</v>
      </c>
      <c r="K12" s="79" t="s">
        <v>59</v>
      </c>
      <c r="L12" s="188"/>
      <c r="M12" s="188"/>
      <c r="N12" s="188"/>
      <c r="O12" s="186"/>
    </row>
    <row r="13" spans="1:15" s="2" customFormat="1" ht="27.75" customHeight="1" hidden="1" thickBot="1">
      <c r="A13" s="80">
        <v>1</v>
      </c>
      <c r="B13" s="218" t="str">
        <f>+'ЖН-ОН-1'!B9</f>
        <v>Акрамова Нилуфар Тулкиновна</v>
      </c>
      <c r="C13" s="218"/>
      <c r="D13" s="81">
        <f>'ЖН-ОН-1'!C9</f>
        <v>0</v>
      </c>
      <c r="E13" s="90" t="e">
        <f>'ЖН-ОН-1'!#REF!+'ЖН-ОН-1'!#REF!</f>
        <v>#REF!</v>
      </c>
      <c r="F13" s="90" t="e">
        <f>'ЖН-ОН-1'!#REF!+'ЖН-ОН-1'!#REF!</f>
        <v>#REF!</v>
      </c>
      <c r="G13" s="90">
        <f>+'ЖН-ОН-1'!AB9+'ЖН-ОН-1'!AC9+'ЖН-ОН-1'!AD9+'ЖН-ОН-1'!AE9</f>
        <v>32</v>
      </c>
      <c r="H13" s="90">
        <f>'ЖН-ОН-2'!AF10+'ЖН-ОН-2'!AG10</f>
        <v>0</v>
      </c>
      <c r="I13" s="90">
        <f>'ЖН-ОН-2'!AH10+'ЖН-ОН-2'!AI10</f>
        <v>0</v>
      </c>
      <c r="J13" s="90">
        <f>+'ЖН-ОН-2'!AB9+'ЖН-ОН-2'!AC9+'ЖН-ОН-2'!AD9+'ЖН-ОН-2'!AE9</f>
        <v>0</v>
      </c>
      <c r="K13" s="90">
        <f>G13+J13</f>
        <v>32</v>
      </c>
      <c r="L13" s="83" t="str">
        <f aca="true" t="shared" si="0" ref="L13:L31">IF(OR(K13&lt;39),"-","")</f>
        <v>-</v>
      </c>
      <c r="M13" s="88">
        <f>IF(L13="-",K13,"")</f>
        <v>32</v>
      </c>
      <c r="N13" s="88" t="str">
        <f>IF(L13="-","-","")</f>
        <v>-</v>
      </c>
      <c r="O13" s="88"/>
    </row>
    <row r="14" spans="1:15" s="2" customFormat="1" ht="27.75" customHeight="1" hidden="1" thickBot="1">
      <c r="A14" s="80">
        <f>+A13:C13+1</f>
        <v>2</v>
      </c>
      <c r="B14" s="218" t="str">
        <f>+'ЖН-ОН-1'!B10</f>
        <v>Босимов Хайитбой Исоқ ўғли</v>
      </c>
      <c r="C14" s="218"/>
      <c r="D14" s="81" t="str">
        <f>'ЖН-ОН-1'!C10</f>
        <v>D-16-001</v>
      </c>
      <c r="E14" s="90" t="e">
        <f>'ЖН-ОН-1'!#REF!+'ЖН-ОН-1'!#REF!</f>
        <v>#REF!</v>
      </c>
      <c r="F14" s="90" t="e">
        <f>'ЖН-ОН-1'!#REF!+'ЖН-ОН-1'!#REF!</f>
        <v>#REF!</v>
      </c>
      <c r="G14" s="90">
        <f>+'ЖН-ОН-1'!AB10+'ЖН-ОН-1'!AC10+'ЖН-ОН-1'!AD10+'ЖН-ОН-1'!AE10</f>
        <v>30</v>
      </c>
      <c r="H14" s="90">
        <f>'ЖН-ОН-2'!AF11+'ЖН-ОН-2'!AG11</f>
        <v>0</v>
      </c>
      <c r="I14" s="90">
        <f>'ЖН-ОН-2'!AH11+'ЖН-ОН-2'!AI11</f>
        <v>0</v>
      </c>
      <c r="J14" s="90">
        <f>+'ЖН-ОН-2'!AB10+'ЖН-ОН-2'!AC10+'ЖН-ОН-2'!AD10+'ЖН-ОН-2'!AE10</f>
        <v>0</v>
      </c>
      <c r="K14" s="90">
        <f aca="true" t="shared" si="1" ref="K14:K31">G14+J14</f>
        <v>30</v>
      </c>
      <c r="L14" s="83" t="str">
        <f t="shared" si="0"/>
        <v>-</v>
      </c>
      <c r="M14" s="88">
        <f aca="true" t="shared" si="2" ref="M14:M31">IF(L14="-",K14,"")</f>
        <v>30</v>
      </c>
      <c r="N14" s="88" t="str">
        <f aca="true" t="shared" si="3" ref="N14:N31">IF(L14="-","-","")</f>
        <v>-</v>
      </c>
      <c r="O14" s="88"/>
    </row>
    <row r="15" spans="1:15" s="2" customFormat="1" ht="27.75" customHeight="1" hidden="1" thickBot="1">
      <c r="A15" s="80">
        <f aca="true" t="shared" si="4" ref="A15:A31">+A14:C14+1</f>
        <v>3</v>
      </c>
      <c r="B15" s="218" t="str">
        <f>+'ЖН-ОН-1'!B11</f>
        <v>Дадарбаев Муҳриддин Абдурахмонович</v>
      </c>
      <c r="C15" s="218"/>
      <c r="D15" s="81" t="str">
        <f>'ЖН-ОН-1'!C11</f>
        <v>D-16-010</v>
      </c>
      <c r="E15" s="90" t="e">
        <f>'ЖН-ОН-1'!#REF!+'ЖН-ОН-1'!#REF!</f>
        <v>#REF!</v>
      </c>
      <c r="F15" s="90" t="e">
        <f>'ЖН-ОН-1'!#REF!+'ЖН-ОН-1'!#REF!</f>
        <v>#REF!</v>
      </c>
      <c r="G15" s="90">
        <f>+'ЖН-ОН-1'!AB11+'ЖН-ОН-1'!AC11+'ЖН-ОН-1'!AD11+'ЖН-ОН-1'!AE11</f>
        <v>30</v>
      </c>
      <c r="H15" s="90">
        <f>'ЖН-ОН-2'!AF12+'ЖН-ОН-2'!AG12</f>
        <v>0</v>
      </c>
      <c r="I15" s="90">
        <f>'ЖН-ОН-2'!AH12+'ЖН-ОН-2'!AI12</f>
        <v>0</v>
      </c>
      <c r="J15" s="90">
        <f>+'ЖН-ОН-2'!AB11+'ЖН-ОН-2'!AC11+'ЖН-ОН-2'!AD11+'ЖН-ОН-2'!AE11</f>
        <v>0</v>
      </c>
      <c r="K15" s="90">
        <f t="shared" si="1"/>
        <v>30</v>
      </c>
      <c r="L15" s="83" t="str">
        <f t="shared" si="0"/>
        <v>-</v>
      </c>
      <c r="M15" s="88">
        <f t="shared" si="2"/>
        <v>30</v>
      </c>
      <c r="N15" s="88" t="str">
        <f t="shared" si="3"/>
        <v>-</v>
      </c>
      <c r="O15" s="88"/>
    </row>
    <row r="16" spans="1:15" s="2" customFormat="1" ht="27.75" customHeight="1" hidden="1" thickBot="1">
      <c r="A16" s="80">
        <f t="shared" si="4"/>
        <v>4</v>
      </c>
      <c r="B16" s="218" t="str">
        <f>+'ЖН-ОН-1'!B12</f>
        <v>Дадаханов Билолхон Жобир ўғли </v>
      </c>
      <c r="C16" s="218"/>
      <c r="D16" s="81" t="str">
        <f>'ЖН-ОН-1'!C12</f>
        <v>K-16-072</v>
      </c>
      <c r="E16" s="90" t="e">
        <f>'ЖН-ОН-1'!#REF!+'ЖН-ОН-1'!#REF!</f>
        <v>#REF!</v>
      </c>
      <c r="F16" s="90" t="e">
        <f>'ЖН-ОН-1'!#REF!+'ЖН-ОН-1'!#REF!</f>
        <v>#REF!</v>
      </c>
      <c r="G16" s="90">
        <f>+'ЖН-ОН-1'!AB12+'ЖН-ОН-1'!AC12+'ЖН-ОН-1'!AD12+'ЖН-ОН-1'!AE12</f>
        <v>26</v>
      </c>
      <c r="H16" s="90">
        <f>'ЖН-ОН-2'!AF13+'ЖН-ОН-2'!AG13</f>
        <v>0</v>
      </c>
      <c r="I16" s="90">
        <f>'ЖН-ОН-2'!AH13+'ЖН-ОН-2'!AI13</f>
        <v>0</v>
      </c>
      <c r="J16" s="90">
        <f>+'ЖН-ОН-2'!AB12+'ЖН-ОН-2'!AC12+'ЖН-ОН-2'!AD12+'ЖН-ОН-2'!AE12</f>
        <v>0</v>
      </c>
      <c r="K16" s="90">
        <f t="shared" si="1"/>
        <v>26</v>
      </c>
      <c r="L16" s="83" t="str">
        <f t="shared" si="0"/>
        <v>-</v>
      </c>
      <c r="M16" s="88">
        <f t="shared" si="2"/>
        <v>26</v>
      </c>
      <c r="N16" s="88" t="str">
        <f t="shared" si="3"/>
        <v>-</v>
      </c>
      <c r="O16" s="88"/>
    </row>
    <row r="17" spans="1:15" s="2" customFormat="1" ht="27" customHeight="1" thickBot="1">
      <c r="A17" s="80">
        <v>1</v>
      </c>
      <c r="B17" s="218" t="str">
        <f>+'ЖН-ОН-1'!B13</f>
        <v>Исаев Шаҳбоз Ёдгоржонович</v>
      </c>
      <c r="C17" s="218"/>
      <c r="D17" s="81" t="str">
        <f>'ЖН-ОН-1'!C13</f>
        <v>K-16-027</v>
      </c>
      <c r="E17" s="90" t="e">
        <f>'ЖН-ОН-1'!#REF!+'ЖН-ОН-1'!#REF!</f>
        <v>#REF!</v>
      </c>
      <c r="F17" s="90" t="e">
        <f>'ЖН-ОН-1'!#REF!+'ЖН-ОН-1'!#REF!</f>
        <v>#REF!</v>
      </c>
      <c r="G17" s="90">
        <f>+'ЖН-ОН-1'!AB13+'ЖН-ОН-1'!AC13+'ЖН-ОН-1'!AD13+'ЖН-ОН-1'!AE13</f>
        <v>30</v>
      </c>
      <c r="H17" s="90">
        <f>'ЖН-ОН-2'!AF14+'ЖН-ОН-2'!AG14</f>
        <v>0</v>
      </c>
      <c r="I17" s="90">
        <f>'ЖН-ОН-2'!AH14+'ЖН-ОН-2'!AI14</f>
        <v>0</v>
      </c>
      <c r="J17" s="90">
        <f>+'ЖН-ОН-2'!AB13+'ЖН-ОН-2'!AC13+'ЖН-ОН-2'!AD13+'ЖН-ОН-2'!AE13</f>
        <v>0</v>
      </c>
      <c r="K17" s="90">
        <f t="shared" si="1"/>
        <v>30</v>
      </c>
      <c r="L17" s="83" t="str">
        <f t="shared" si="0"/>
        <v>-</v>
      </c>
      <c r="M17" s="88">
        <f t="shared" si="2"/>
        <v>30</v>
      </c>
      <c r="N17" s="88" t="str">
        <f t="shared" si="3"/>
        <v>-</v>
      </c>
      <c r="O17" s="88"/>
    </row>
    <row r="18" spans="1:15" s="2" customFormat="1" ht="27.75" customHeight="1" hidden="1" thickBot="1">
      <c r="A18" s="80">
        <f t="shared" si="4"/>
        <v>2</v>
      </c>
      <c r="B18" s="218" t="str">
        <f>+'ЖН-ОН-1'!B14</f>
        <v>Йигиталиев Бекзод</v>
      </c>
      <c r="C18" s="218"/>
      <c r="D18" s="81">
        <f>'ЖН-ОН-1'!C14</f>
        <v>0</v>
      </c>
      <c r="E18" s="90" t="e">
        <f>'ЖН-ОН-1'!#REF!+'ЖН-ОН-1'!#REF!</f>
        <v>#REF!</v>
      </c>
      <c r="F18" s="90" t="e">
        <f>'ЖН-ОН-1'!#REF!+'ЖН-ОН-1'!#REF!</f>
        <v>#REF!</v>
      </c>
      <c r="G18" s="90">
        <f>+'ЖН-ОН-1'!AB14+'ЖН-ОН-1'!AC14+'ЖН-ОН-1'!AD14+'ЖН-ОН-1'!AE14</f>
        <v>27</v>
      </c>
      <c r="H18" s="90">
        <f>'ЖН-ОН-2'!AF15+'ЖН-ОН-2'!AG15</f>
        <v>0</v>
      </c>
      <c r="I18" s="90">
        <f>'ЖН-ОН-2'!AH15+'ЖН-ОН-2'!AI15</f>
        <v>0</v>
      </c>
      <c r="J18" s="90">
        <f>+'ЖН-ОН-2'!AB14+'ЖН-ОН-2'!AC14+'ЖН-ОН-2'!AD14+'ЖН-ОН-2'!AE14</f>
        <v>0</v>
      </c>
      <c r="K18" s="90">
        <f t="shared" si="1"/>
        <v>27</v>
      </c>
      <c r="L18" s="83" t="str">
        <f t="shared" si="0"/>
        <v>-</v>
      </c>
      <c r="M18" s="88">
        <f t="shared" si="2"/>
        <v>27</v>
      </c>
      <c r="N18" s="88" t="str">
        <f t="shared" si="3"/>
        <v>-</v>
      </c>
      <c r="O18" s="88"/>
    </row>
    <row r="19" spans="1:15" s="2" customFormat="1" ht="27.75" customHeight="1" hidden="1" thickBot="1">
      <c r="A19" s="80">
        <f t="shared" si="4"/>
        <v>3</v>
      </c>
      <c r="B19" s="218" t="str">
        <f>+'ЖН-ОН-1'!B15</f>
        <v>Кенжаева Нафиса Рустамовна</v>
      </c>
      <c r="C19" s="218"/>
      <c r="D19" s="81" t="str">
        <f>'ЖН-ОН-1'!C15</f>
        <v>K-16-069</v>
      </c>
      <c r="E19" s="90" t="e">
        <f>'ЖН-ОН-1'!#REF!+'ЖН-ОН-1'!#REF!</f>
        <v>#REF!</v>
      </c>
      <c r="F19" s="90" t="e">
        <f>'ЖН-ОН-1'!#REF!+'ЖН-ОН-1'!#REF!</f>
        <v>#REF!</v>
      </c>
      <c r="G19" s="90">
        <f>+'ЖН-ОН-1'!AB15+'ЖН-ОН-1'!AC15+'ЖН-ОН-1'!AD15+'ЖН-ОН-1'!AE15</f>
        <v>31</v>
      </c>
      <c r="H19" s="90">
        <f>'ЖН-ОН-2'!AF16+'ЖН-ОН-2'!AG16</f>
        <v>0</v>
      </c>
      <c r="I19" s="90">
        <f>'ЖН-ОН-2'!AH16+'ЖН-ОН-2'!AI16</f>
        <v>0</v>
      </c>
      <c r="J19" s="90">
        <f>+'ЖН-ОН-2'!AB15+'ЖН-ОН-2'!AC15+'ЖН-ОН-2'!AD15+'ЖН-ОН-2'!AE15</f>
        <v>0</v>
      </c>
      <c r="K19" s="90">
        <f t="shared" si="1"/>
        <v>31</v>
      </c>
      <c r="L19" s="83" t="str">
        <f t="shared" si="0"/>
        <v>-</v>
      </c>
      <c r="M19" s="88">
        <f t="shared" si="2"/>
        <v>31</v>
      </c>
      <c r="N19" s="88" t="str">
        <f t="shared" si="3"/>
        <v>-</v>
      </c>
      <c r="O19" s="88"/>
    </row>
    <row r="20" spans="1:15" s="2" customFormat="1" ht="27" customHeight="1" hidden="1" thickBot="1">
      <c r="A20" s="80">
        <f t="shared" si="4"/>
        <v>4</v>
      </c>
      <c r="B20" s="218" t="str">
        <f>+'ЖН-ОН-1'!B16</f>
        <v>Маҳмудов Жасурбек Шаҳобжонович</v>
      </c>
      <c r="C20" s="218"/>
      <c r="D20" s="81" t="str">
        <f>'ЖН-ОН-1'!C16</f>
        <v>K-16-020</v>
      </c>
      <c r="E20" s="90" t="e">
        <f>'ЖН-ОН-1'!#REF!+'ЖН-ОН-1'!#REF!</f>
        <v>#REF!</v>
      </c>
      <c r="F20" s="90" t="e">
        <f>'ЖН-ОН-1'!#REF!+'ЖН-ОН-1'!#REF!</f>
        <v>#REF!</v>
      </c>
      <c r="G20" s="90">
        <f>+'ЖН-ОН-1'!AB16+'ЖН-ОН-1'!AC16+'ЖН-ОН-1'!AD16+'ЖН-ОН-1'!AE16</f>
        <v>31</v>
      </c>
      <c r="H20" s="90">
        <f>'ЖН-ОН-2'!AF17+'ЖН-ОН-2'!AG17</f>
        <v>0</v>
      </c>
      <c r="I20" s="90">
        <f>'ЖН-ОН-2'!AH17+'ЖН-ОН-2'!AI17</f>
        <v>0</v>
      </c>
      <c r="J20" s="90">
        <f>+'ЖН-ОН-2'!AB16+'ЖН-ОН-2'!AC16+'ЖН-ОН-2'!AD16+'ЖН-ОН-2'!AE16</f>
        <v>0</v>
      </c>
      <c r="K20" s="90">
        <f t="shared" si="1"/>
        <v>31</v>
      </c>
      <c r="L20" s="83" t="str">
        <f t="shared" si="0"/>
        <v>-</v>
      </c>
      <c r="M20" s="88">
        <f t="shared" si="2"/>
        <v>31</v>
      </c>
      <c r="N20" s="88" t="str">
        <f t="shared" si="3"/>
        <v>-</v>
      </c>
      <c r="O20" s="88"/>
    </row>
    <row r="21" spans="1:15" s="2" customFormat="1" ht="27.75" customHeight="1" hidden="1" thickBot="1">
      <c r="A21" s="80">
        <f t="shared" si="4"/>
        <v>5</v>
      </c>
      <c r="B21" s="218" t="str">
        <f>+'ЖН-ОН-1'!B17</f>
        <v>Нарбаев Нурсултан Нургалий ули</v>
      </c>
      <c r="C21" s="218"/>
      <c r="D21" s="81" t="str">
        <f>'ЖН-ОН-1'!C17</f>
        <v>K-16-018</v>
      </c>
      <c r="E21" s="90" t="e">
        <f>'ЖН-ОН-1'!#REF!+'ЖН-ОН-1'!#REF!</f>
        <v>#REF!</v>
      </c>
      <c r="F21" s="90" t="e">
        <f>'ЖН-ОН-1'!#REF!+'ЖН-ОН-1'!#REF!</f>
        <v>#REF!</v>
      </c>
      <c r="G21" s="90">
        <f>+'ЖН-ОН-1'!AB17+'ЖН-ОН-1'!AC17+'ЖН-ОН-1'!AD17+'ЖН-ОН-1'!AE17</f>
        <v>27</v>
      </c>
      <c r="H21" s="90">
        <f>'ЖН-ОН-2'!AF21+'ЖН-ОН-2'!AG21</f>
        <v>0</v>
      </c>
      <c r="I21" s="90">
        <f>'ЖН-ОН-2'!AH21+'ЖН-ОН-2'!AI21</f>
        <v>0</v>
      </c>
      <c r="J21" s="90">
        <f>+'ЖН-ОН-2'!AB17+'ЖН-ОН-2'!AC17+'ЖН-ОН-2'!AD17+'ЖН-ОН-2'!AE17</f>
        <v>0</v>
      </c>
      <c r="K21" s="90">
        <f t="shared" si="1"/>
        <v>27</v>
      </c>
      <c r="L21" s="83" t="str">
        <f t="shared" si="0"/>
        <v>-</v>
      </c>
      <c r="M21" s="88">
        <f t="shared" si="2"/>
        <v>27</v>
      </c>
      <c r="N21" s="88" t="str">
        <f t="shared" si="3"/>
        <v>-</v>
      </c>
      <c r="O21" s="88"/>
    </row>
    <row r="22" spans="1:15" s="2" customFormat="1" ht="27.75" customHeight="1" hidden="1" thickBot="1">
      <c r="A22" s="80">
        <f t="shared" si="4"/>
        <v>6</v>
      </c>
      <c r="B22" s="218" t="str">
        <f>+'ЖН-ОН-1'!B18</f>
        <v>Ражабов Нурмуҳаммад Алишер ўғли</v>
      </c>
      <c r="C22" s="218"/>
      <c r="D22" s="81" t="str">
        <f>'ЖН-ОН-1'!C18</f>
        <v>K-16-042</v>
      </c>
      <c r="E22" s="90" t="e">
        <f>'ЖН-ОН-1'!#REF!+'ЖН-ОН-1'!#REF!</f>
        <v>#REF!</v>
      </c>
      <c r="F22" s="90" t="e">
        <f>'ЖН-ОН-1'!#REF!+'ЖН-ОН-1'!#REF!</f>
        <v>#REF!</v>
      </c>
      <c r="G22" s="90">
        <f>+'ЖН-ОН-1'!AB18+'ЖН-ОН-1'!AC18+'ЖН-ОН-1'!AD18+'ЖН-ОН-1'!AE18</f>
        <v>31</v>
      </c>
      <c r="H22" s="90">
        <f>'ЖН-ОН-2'!AF22+'ЖН-ОН-2'!AG22</f>
        <v>0</v>
      </c>
      <c r="I22" s="90">
        <f>'ЖН-ОН-2'!AH22+'ЖН-ОН-2'!AI22</f>
        <v>0</v>
      </c>
      <c r="J22" s="90">
        <f>+'ЖН-ОН-2'!AB18+'ЖН-ОН-2'!AC18+'ЖН-ОН-2'!AD18+'ЖН-ОН-2'!AE18</f>
        <v>0</v>
      </c>
      <c r="K22" s="90">
        <f t="shared" si="1"/>
        <v>31</v>
      </c>
      <c r="L22" s="83" t="str">
        <f t="shared" si="0"/>
        <v>-</v>
      </c>
      <c r="M22" s="88">
        <f t="shared" si="2"/>
        <v>31</v>
      </c>
      <c r="N22" s="88" t="str">
        <f t="shared" si="3"/>
        <v>-</v>
      </c>
      <c r="O22" s="88"/>
    </row>
    <row r="23" spans="1:15" s="2" customFormat="1" ht="27.75" customHeight="1" hidden="1" thickBot="1">
      <c r="A23" s="80">
        <f t="shared" si="4"/>
        <v>7</v>
      </c>
      <c r="B23" s="218" t="str">
        <f>+'ЖН-ОН-1'!B19</f>
        <v>Ражабова Қурвонгул Алишер қизи</v>
      </c>
      <c r="C23" s="218"/>
      <c r="D23" s="81" t="str">
        <f>'ЖН-ОН-1'!C19</f>
        <v>K-16-070</v>
      </c>
      <c r="E23" s="90" t="e">
        <f>'ЖН-ОН-1'!#REF!+'ЖН-ОН-1'!#REF!</f>
        <v>#REF!</v>
      </c>
      <c r="F23" s="90" t="e">
        <f>'ЖН-ОН-1'!#REF!+'ЖН-ОН-1'!#REF!</f>
        <v>#REF!</v>
      </c>
      <c r="G23" s="90">
        <f>+'ЖН-ОН-1'!AB19+'ЖН-ОН-1'!AC19+'ЖН-ОН-1'!AD19+'ЖН-ОН-1'!AE19</f>
        <v>31</v>
      </c>
      <c r="H23" s="90">
        <f>'ЖН-ОН-2'!AF23+'ЖН-ОН-2'!AG23</f>
        <v>0</v>
      </c>
      <c r="I23" s="90">
        <f>'ЖН-ОН-2'!AH23+'ЖН-ОН-2'!AI23</f>
        <v>0</v>
      </c>
      <c r="J23" s="90">
        <f>+'ЖН-ОН-2'!AB19+'ЖН-ОН-2'!AC19+'ЖН-ОН-2'!AD19+'ЖН-ОН-2'!AE19</f>
        <v>0</v>
      </c>
      <c r="K23" s="90">
        <f t="shared" si="1"/>
        <v>31</v>
      </c>
      <c r="L23" s="83" t="str">
        <f t="shared" si="0"/>
        <v>-</v>
      </c>
      <c r="M23" s="88">
        <f t="shared" si="2"/>
        <v>31</v>
      </c>
      <c r="N23" s="88" t="str">
        <f t="shared" si="3"/>
        <v>-</v>
      </c>
      <c r="O23" s="88"/>
    </row>
    <row r="24" spans="1:15" s="2" customFormat="1" ht="27.75" customHeight="1" hidden="1" thickBot="1">
      <c r="A24" s="80">
        <f t="shared" si="4"/>
        <v>8</v>
      </c>
      <c r="B24" s="218" t="str">
        <f>+'ЖН-ОН-1'!B20</f>
        <v>Саидахмедов Жахонгир Бахтибек ўғли</v>
      </c>
      <c r="C24" s="218"/>
      <c r="D24" s="81" t="str">
        <f>'ЖН-ОН-1'!C20</f>
        <v>K-16-049</v>
      </c>
      <c r="E24" s="90"/>
      <c r="F24" s="90"/>
      <c r="G24" s="90">
        <f>+'ЖН-ОН-1'!AB20+'ЖН-ОН-1'!AC20+'ЖН-ОН-1'!AD20+'ЖН-ОН-1'!AE20</f>
        <v>31</v>
      </c>
      <c r="H24" s="90"/>
      <c r="I24" s="90"/>
      <c r="J24" s="90">
        <f>+'ЖН-ОН-2'!AB20+'ЖН-ОН-2'!AC20+'ЖН-ОН-2'!AD20+'ЖН-ОН-2'!AE20</f>
        <v>0</v>
      </c>
      <c r="K24" s="90">
        <f t="shared" si="1"/>
        <v>31</v>
      </c>
      <c r="L24" s="83" t="str">
        <f t="shared" si="0"/>
        <v>-</v>
      </c>
      <c r="M24" s="88">
        <f t="shared" si="2"/>
        <v>31</v>
      </c>
      <c r="N24" s="88" t="str">
        <f t="shared" si="3"/>
        <v>-</v>
      </c>
      <c r="O24" s="88"/>
    </row>
    <row r="25" spans="1:15" s="2" customFormat="1" ht="27.75" customHeight="1" hidden="1" thickBot="1">
      <c r="A25" s="80">
        <f t="shared" si="4"/>
        <v>9</v>
      </c>
      <c r="B25" s="218" t="str">
        <f>+'ЖН-ОН-1'!B21</f>
        <v>Сулаймонов Шохбозбек Ҳусанхонович</v>
      </c>
      <c r="C25" s="218"/>
      <c r="D25" s="81" t="str">
        <f>'ЖН-ОН-1'!C21</f>
        <v>K-16-050</v>
      </c>
      <c r="E25" s="90"/>
      <c r="F25" s="90"/>
      <c r="G25" s="90">
        <f>+'ЖН-ОН-1'!AB21+'ЖН-ОН-1'!AC21+'ЖН-ОН-1'!AD21+'ЖН-ОН-1'!AE21</f>
        <v>32</v>
      </c>
      <c r="H25" s="90"/>
      <c r="I25" s="90"/>
      <c r="J25" s="90">
        <f>+'ЖН-ОН-2'!AB21+'ЖН-ОН-2'!AC21+'ЖН-ОН-2'!AD21+'ЖН-ОН-2'!AE21</f>
        <v>0</v>
      </c>
      <c r="K25" s="90">
        <f t="shared" si="1"/>
        <v>32</v>
      </c>
      <c r="L25" s="83" t="str">
        <f t="shared" si="0"/>
        <v>-</v>
      </c>
      <c r="M25" s="88">
        <f t="shared" si="2"/>
        <v>32</v>
      </c>
      <c r="N25" s="88" t="str">
        <f t="shared" si="3"/>
        <v>-</v>
      </c>
      <c r="O25" s="88"/>
    </row>
    <row r="26" spans="1:15" s="2" customFormat="1" ht="27.75" customHeight="1" hidden="1" thickBot="1">
      <c r="A26" s="80">
        <f t="shared" si="4"/>
        <v>10</v>
      </c>
      <c r="B26" s="218" t="str">
        <f>+'ЖН-ОН-1'!B22</f>
        <v>Утанов Акбар Эшпулат ўғли</v>
      </c>
      <c r="C26" s="218"/>
      <c r="D26" s="81" t="str">
        <f>'ЖН-ОН-1'!C22</f>
        <v>K-16-029</v>
      </c>
      <c r="E26" s="90"/>
      <c r="F26" s="90"/>
      <c r="G26" s="90">
        <f>+'ЖН-ОН-1'!AB22+'ЖН-ОН-1'!AC22+'ЖН-ОН-1'!AD22+'ЖН-ОН-1'!AE22</f>
        <v>27</v>
      </c>
      <c r="H26" s="90"/>
      <c r="I26" s="90"/>
      <c r="J26" s="90">
        <f>+'ЖН-ОН-2'!AB22+'ЖН-ОН-2'!AC22+'ЖН-ОН-2'!AD22+'ЖН-ОН-2'!AE22</f>
        <v>0</v>
      </c>
      <c r="K26" s="90">
        <f t="shared" si="1"/>
        <v>27</v>
      </c>
      <c r="L26" s="83" t="str">
        <f t="shared" si="0"/>
        <v>-</v>
      </c>
      <c r="M26" s="88">
        <f t="shared" si="2"/>
        <v>27</v>
      </c>
      <c r="N26" s="88" t="str">
        <f t="shared" si="3"/>
        <v>-</v>
      </c>
      <c r="O26" s="88"/>
    </row>
    <row r="27" spans="1:15" s="2" customFormat="1" ht="27.75" customHeight="1" thickBot="1">
      <c r="A27" s="80">
        <v>2</v>
      </c>
      <c r="B27" s="218" t="str">
        <f>+'ЖН-ОН-1'!B23</f>
        <v>Хакимов Жавоҳир Усмонович</v>
      </c>
      <c r="C27" s="218"/>
      <c r="D27" s="81" t="str">
        <f>'ЖН-ОН-1'!C23</f>
        <v>D-16-012</v>
      </c>
      <c r="E27" s="90"/>
      <c r="F27" s="90"/>
      <c r="G27" s="90">
        <f>+'ЖН-ОН-1'!AB23+'ЖН-ОН-1'!AC23+'ЖН-ОН-1'!AD23+'ЖН-ОН-1'!AE23</f>
        <v>31</v>
      </c>
      <c r="H27" s="90"/>
      <c r="I27" s="90"/>
      <c r="J27" s="90">
        <f>+'ЖН-ОН-2'!AB23+'ЖН-ОН-2'!AC23+'ЖН-ОН-2'!AD23+'ЖН-ОН-2'!AE23</f>
        <v>0</v>
      </c>
      <c r="K27" s="90">
        <f t="shared" si="1"/>
        <v>31</v>
      </c>
      <c r="L27" s="83" t="str">
        <f t="shared" si="0"/>
        <v>-</v>
      </c>
      <c r="M27" s="88">
        <f t="shared" si="2"/>
        <v>31</v>
      </c>
      <c r="N27" s="88" t="str">
        <f t="shared" si="3"/>
        <v>-</v>
      </c>
      <c r="O27" s="88"/>
    </row>
    <row r="28" spans="1:15" s="2" customFormat="1" ht="27.75" customHeight="1" thickBot="1">
      <c r="A28" s="80">
        <f t="shared" si="4"/>
        <v>3</v>
      </c>
      <c r="B28" s="218" t="str">
        <f>+'ЖН-ОН-1'!B24</f>
        <v>Хидиров Шохрух Бобир ўғли</v>
      </c>
      <c r="C28" s="218"/>
      <c r="D28" s="81" t="str">
        <f>'ЖН-ОН-1'!C24</f>
        <v>K-16-025</v>
      </c>
      <c r="E28" s="90" t="e">
        <f>'ЖН-ОН-1'!#REF!+'ЖН-ОН-1'!#REF!</f>
        <v>#REF!</v>
      </c>
      <c r="F28" s="90" t="e">
        <f>'ЖН-ОН-1'!#REF!+'ЖН-ОН-1'!#REF!</f>
        <v>#REF!</v>
      </c>
      <c r="G28" s="90">
        <f>+'ЖН-ОН-1'!AB24+'ЖН-ОН-1'!AC24+'ЖН-ОН-1'!AD24+'ЖН-ОН-1'!AE24</f>
        <v>31</v>
      </c>
      <c r="H28" s="90">
        <f>'ЖН-ОН-2'!AF24+'ЖН-ОН-2'!AG24</f>
        <v>0</v>
      </c>
      <c r="I28" s="90">
        <f>'ЖН-ОН-2'!AH24+'ЖН-ОН-2'!AI24</f>
        <v>0</v>
      </c>
      <c r="J28" s="90">
        <f>+'ЖН-ОН-2'!AB24+'ЖН-ОН-2'!AC24+'ЖН-ОН-2'!AD24+'ЖН-ОН-2'!AE24</f>
        <v>0</v>
      </c>
      <c r="K28" s="90">
        <f t="shared" si="1"/>
        <v>31</v>
      </c>
      <c r="L28" s="83" t="str">
        <f t="shared" si="0"/>
        <v>-</v>
      </c>
      <c r="M28" s="88">
        <f t="shared" si="2"/>
        <v>31</v>
      </c>
      <c r="N28" s="88" t="str">
        <f t="shared" si="3"/>
        <v>-</v>
      </c>
      <c r="O28" s="88"/>
    </row>
    <row r="29" spans="1:15" s="2" customFormat="1" ht="26.25" customHeight="1" thickBot="1">
      <c r="A29" s="80">
        <f t="shared" si="4"/>
        <v>4</v>
      </c>
      <c r="B29" s="218" t="str">
        <f>+'ЖН-ОН-1'!B25</f>
        <v>Хушшиев Шерзод Бозор ўғли</v>
      </c>
      <c r="C29" s="218"/>
      <c r="D29" s="81" t="str">
        <f>'ЖН-ОН-1'!C25</f>
        <v>K-16-026</v>
      </c>
      <c r="E29" s="90" t="e">
        <f>'ЖН-ОН-1'!#REF!+'ЖН-ОН-1'!#REF!</f>
        <v>#REF!</v>
      </c>
      <c r="F29" s="90" t="e">
        <f>'ЖН-ОН-1'!#REF!+'ЖН-ОН-1'!#REF!</f>
        <v>#REF!</v>
      </c>
      <c r="G29" s="90">
        <f>+'ЖН-ОН-1'!AB25+'ЖН-ОН-1'!AC25+'ЖН-ОН-1'!AD25+'ЖН-ОН-1'!AE25</f>
        <v>30</v>
      </c>
      <c r="H29" s="90">
        <f>'ЖН-ОН-2'!AF25+'ЖН-ОН-2'!AG25</f>
        <v>0</v>
      </c>
      <c r="I29" s="90">
        <f>'ЖН-ОН-2'!AH25+'ЖН-ОН-2'!AI25</f>
        <v>0</v>
      </c>
      <c r="J29" s="90">
        <f>+'ЖН-ОН-2'!AB25+'ЖН-ОН-2'!AC25+'ЖН-ОН-2'!AD25+'ЖН-ОН-2'!AE25</f>
        <v>0</v>
      </c>
      <c r="K29" s="90">
        <f t="shared" si="1"/>
        <v>30</v>
      </c>
      <c r="L29" s="83" t="str">
        <f t="shared" si="0"/>
        <v>-</v>
      </c>
      <c r="M29" s="88">
        <f t="shared" si="2"/>
        <v>30</v>
      </c>
      <c r="N29" s="88" t="str">
        <f t="shared" si="3"/>
        <v>-</v>
      </c>
      <c r="O29" s="88"/>
    </row>
    <row r="30" spans="1:15" s="2" customFormat="1" ht="27.75" customHeight="1" hidden="1" thickBot="1">
      <c r="A30" s="80">
        <f t="shared" si="4"/>
        <v>5</v>
      </c>
      <c r="B30" s="218" t="str">
        <f>+'ЖН-ОН-1'!B26</f>
        <v>Ширинбоев Умиджон Бахтиёр ўғли</v>
      </c>
      <c r="C30" s="218"/>
      <c r="D30" s="81">
        <f>'ЖН-ОН-1'!C26</f>
        <v>0</v>
      </c>
      <c r="E30" s="90" t="e">
        <f>'ЖН-ОН-1'!#REF!+'ЖН-ОН-1'!#REF!</f>
        <v>#REF!</v>
      </c>
      <c r="F30" s="90" t="e">
        <f>'ЖН-ОН-1'!#REF!+'ЖН-ОН-1'!#REF!</f>
        <v>#REF!</v>
      </c>
      <c r="G30" s="90">
        <f>+'ЖН-ОН-1'!AB26+'ЖН-ОН-1'!AC26+'ЖН-ОН-1'!AD26+'ЖН-ОН-1'!AE26</f>
        <v>33</v>
      </c>
      <c r="H30" s="90">
        <f>'ЖН-ОН-2'!AF27+'ЖН-ОН-2'!AG27</f>
        <v>0</v>
      </c>
      <c r="I30" s="90">
        <f>'ЖН-ОН-2'!AH27+'ЖН-ОН-2'!AI27</f>
        <v>0</v>
      </c>
      <c r="J30" s="90">
        <f>+'ЖН-ОН-2'!AB26+'ЖН-ОН-2'!AC26+'ЖН-ОН-2'!AD26+'ЖН-ОН-2'!AE26</f>
        <v>0</v>
      </c>
      <c r="K30" s="90">
        <f t="shared" si="1"/>
        <v>33</v>
      </c>
      <c r="L30" s="83" t="str">
        <f t="shared" si="0"/>
        <v>-</v>
      </c>
      <c r="M30" s="88">
        <f t="shared" si="2"/>
        <v>33</v>
      </c>
      <c r="N30" s="88" t="str">
        <f t="shared" si="3"/>
        <v>-</v>
      </c>
      <c r="O30" s="88"/>
    </row>
    <row r="31" spans="1:15" s="2" customFormat="1" ht="27.75" customHeight="1" hidden="1" thickBot="1">
      <c r="A31" s="80">
        <f t="shared" si="4"/>
        <v>6</v>
      </c>
      <c r="B31" s="218" t="str">
        <f>+'ЖН-ОН-1'!B27</f>
        <v>Останов Шерали Жуманович</v>
      </c>
      <c r="C31" s="218"/>
      <c r="D31" s="81" t="str">
        <f>'ЖН-ОН-1'!C27</f>
        <v>D-16-008</v>
      </c>
      <c r="E31" s="90" t="e">
        <f>'ЖН-ОН-1'!#REF!+'ЖН-ОН-1'!#REF!</f>
        <v>#REF!</v>
      </c>
      <c r="F31" s="90" t="e">
        <f>'ЖН-ОН-1'!#REF!+'ЖН-ОН-1'!#REF!</f>
        <v>#REF!</v>
      </c>
      <c r="G31" s="90">
        <f>+'ЖН-ОН-1'!AB27+'ЖН-ОН-1'!AC27+'ЖН-ОН-1'!AD27+'ЖН-ОН-1'!AE27</f>
        <v>26</v>
      </c>
      <c r="H31" s="90">
        <f>'ЖН-ОН-2'!AF28+'ЖН-ОН-2'!AG28</f>
        <v>0</v>
      </c>
      <c r="I31" s="90">
        <f>'ЖН-ОН-2'!AH28+'ЖН-ОН-2'!AI28</f>
        <v>0</v>
      </c>
      <c r="J31" s="90">
        <f>+'ЖН-ОН-2'!AB27+'ЖН-ОН-2'!AC27+'ЖН-ОН-2'!AD27+'ЖН-ОН-2'!AE27</f>
        <v>0</v>
      </c>
      <c r="K31" s="90">
        <f t="shared" si="1"/>
        <v>26</v>
      </c>
      <c r="L31" s="83" t="str">
        <f t="shared" si="0"/>
        <v>-</v>
      </c>
      <c r="M31" s="88">
        <f t="shared" si="2"/>
        <v>26</v>
      </c>
      <c r="N31" s="88" t="str">
        <f t="shared" si="3"/>
        <v>-</v>
      </c>
      <c r="O31" s="88"/>
    </row>
    <row r="32" spans="1:15" ht="49.5" customHeight="1" thickBot="1">
      <c r="A32" s="209" t="s">
        <v>14</v>
      </c>
      <c r="B32" s="209"/>
      <c r="C32" s="209"/>
      <c r="D32" s="84"/>
      <c r="E32" s="85"/>
      <c r="F32" s="86"/>
      <c r="G32" s="86"/>
      <c r="H32" s="86"/>
      <c r="I32" s="85"/>
      <c r="J32" s="85"/>
      <c r="K32" s="87"/>
      <c r="L32" s="87"/>
      <c r="M32" s="85"/>
      <c r="N32" s="85"/>
      <c r="O32" s="94"/>
    </row>
    <row r="33" spans="1:3" ht="39.75" customHeight="1">
      <c r="A33" s="198"/>
      <c r="B33" s="198"/>
      <c r="C33" s="198"/>
    </row>
    <row r="34" spans="1:15" ht="18.75">
      <c r="A34" s="14"/>
      <c r="B34" s="14"/>
      <c r="C34" s="15" t="s">
        <v>15</v>
      </c>
      <c r="D34" s="39">
        <v>4</v>
      </c>
      <c r="E34" s="45"/>
      <c r="F34" s="45"/>
      <c r="G34" s="17" t="s">
        <v>77</v>
      </c>
      <c r="H34" s="17"/>
      <c r="I34" s="17"/>
      <c r="J34" s="17"/>
      <c r="K34" s="11"/>
      <c r="L34" s="11"/>
      <c r="M34" s="11"/>
      <c r="N34" s="18"/>
      <c r="O34" s="11"/>
    </row>
    <row r="35" spans="1:15" ht="18.75">
      <c r="A35" s="14"/>
      <c r="B35" s="14"/>
      <c r="C35" s="15"/>
      <c r="D35" s="46"/>
      <c r="E35" s="17"/>
      <c r="F35" s="17"/>
      <c r="G35" s="17"/>
      <c r="H35" s="17"/>
      <c r="I35" s="11"/>
      <c r="J35" s="11"/>
      <c r="K35" s="17"/>
      <c r="L35" s="17"/>
      <c r="M35" s="11"/>
      <c r="N35" s="18"/>
      <c r="O35" s="11"/>
    </row>
    <row r="36" spans="1:15" ht="35.25" customHeight="1">
      <c r="A36" s="11"/>
      <c r="B36" s="11"/>
      <c r="C36" s="18"/>
      <c r="D36" s="199" t="s">
        <v>16</v>
      </c>
      <c r="E36" s="199"/>
      <c r="F36" s="199"/>
      <c r="G36" s="199"/>
      <c r="H36" s="65"/>
      <c r="I36" s="16"/>
      <c r="J36" s="16"/>
      <c r="K36" s="200" t="s">
        <v>17</v>
      </c>
      <c r="L36" s="200"/>
      <c r="M36" s="16"/>
      <c r="N36" s="16"/>
      <c r="O36" s="11"/>
    </row>
    <row r="37" spans="1:15" ht="18.75">
      <c r="A37" s="192"/>
      <c r="B37" s="192"/>
      <c r="C37" s="19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8.75">
      <c r="A38" s="18" t="s">
        <v>73</v>
      </c>
      <c r="B38" s="18"/>
      <c r="C38" s="18"/>
      <c r="D38" s="215" t="str">
        <f>M!F24</f>
        <v>О.Кучаров</v>
      </c>
      <c r="E38" s="215"/>
      <c r="F38" s="215"/>
      <c r="G38" s="215"/>
      <c r="H38" s="45"/>
      <c r="I38" s="45"/>
      <c r="J38" s="45"/>
      <c r="K38" s="17" t="s">
        <v>18</v>
      </c>
      <c r="L38" s="17"/>
      <c r="M38" s="194"/>
      <c r="N38" s="194"/>
      <c r="O38" s="63" t="str">
        <f>M!G15</f>
        <v>М.Маматқулов</v>
      </c>
    </row>
    <row r="39" spans="1:15" ht="18.75">
      <c r="A39" s="195" t="s">
        <v>19</v>
      </c>
      <c r="B39" s="195"/>
      <c r="C39" s="19" t="s">
        <v>1</v>
      </c>
      <c r="D39" s="196" t="s">
        <v>20</v>
      </c>
      <c r="E39" s="196"/>
      <c r="F39" s="196"/>
      <c r="G39" s="196"/>
      <c r="H39" s="45"/>
      <c r="I39" s="20"/>
      <c r="J39" s="20"/>
      <c r="K39" s="11"/>
      <c r="L39" s="11"/>
      <c r="M39" s="196" t="s">
        <v>21</v>
      </c>
      <c r="N39" s="196"/>
      <c r="O39" s="20" t="s">
        <v>20</v>
      </c>
    </row>
  </sheetData>
  <sheetProtection/>
  <mergeCells count="48">
    <mergeCell ref="A39:B39"/>
    <mergeCell ref="D39:G39"/>
    <mergeCell ref="M39:N39"/>
    <mergeCell ref="A32:C32"/>
    <mergeCell ref="A33:C33"/>
    <mergeCell ref="D38:G38"/>
    <mergeCell ref="M38:N38"/>
    <mergeCell ref="B21:C21"/>
    <mergeCell ref="B22:C22"/>
    <mergeCell ref="D36:G36"/>
    <mergeCell ref="K36:L36"/>
    <mergeCell ref="A37:C37"/>
    <mergeCell ref="B31:C31"/>
    <mergeCell ref="B17:C17"/>
    <mergeCell ref="B26:C26"/>
    <mergeCell ref="B27:C27"/>
    <mergeCell ref="B30:C30"/>
    <mergeCell ref="B23:C23"/>
    <mergeCell ref="B28:C28"/>
    <mergeCell ref="B19:C19"/>
    <mergeCell ref="B20:C20"/>
    <mergeCell ref="C9:F9"/>
    <mergeCell ref="N11:N12"/>
    <mergeCell ref="B29:C29"/>
    <mergeCell ref="B18:C18"/>
    <mergeCell ref="B15:C15"/>
    <mergeCell ref="B16:C16"/>
    <mergeCell ref="B24:C24"/>
    <mergeCell ref="B25:C25"/>
    <mergeCell ref="H9:K9"/>
    <mergeCell ref="L11:L12"/>
    <mergeCell ref="M11:M12"/>
    <mergeCell ref="E11:K11"/>
    <mergeCell ref="A6:O6"/>
    <mergeCell ref="B13:C13"/>
    <mergeCell ref="M9:N9"/>
    <mergeCell ref="B11:C12"/>
    <mergeCell ref="D11:D12"/>
    <mergeCell ref="A2:O2"/>
    <mergeCell ref="A3:O3"/>
    <mergeCell ref="B14:C14"/>
    <mergeCell ref="A5:H5"/>
    <mergeCell ref="E7:F7"/>
    <mergeCell ref="H7:I7"/>
    <mergeCell ref="A4:I4"/>
    <mergeCell ref="A8:B8"/>
    <mergeCell ref="A11:A12"/>
    <mergeCell ref="O11:O1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view="pageLayout" zoomScaleSheetLayoutView="100" workbookViewId="0" topLeftCell="A1">
      <selection activeCell="A7" sqref="A7"/>
    </sheetView>
  </sheetViews>
  <sheetFormatPr defaultColWidth="9.140625" defaultRowHeight="12.75"/>
  <cols>
    <col min="1" max="2" width="4.57421875" style="1" customWidth="1"/>
    <col min="3" max="3" width="43.140625" style="1" customWidth="1"/>
    <col min="4" max="4" width="14.00390625" style="1" customWidth="1"/>
    <col min="5" max="6" width="4.7109375" style="1" hidden="1" customWidth="1"/>
    <col min="7" max="7" width="9.7109375" style="1" customWidth="1"/>
    <col min="8" max="8" width="4.7109375" style="1" hidden="1" customWidth="1"/>
    <col min="9" max="9" width="4.28125" style="1" hidden="1" customWidth="1"/>
    <col min="10" max="10" width="10.28125" style="1" customWidth="1"/>
    <col min="11" max="11" width="9.57421875" style="1" customWidth="1"/>
    <col min="12" max="12" width="11.421875" style="1" customWidth="1"/>
    <col min="13" max="13" width="11.140625" style="1" customWidth="1"/>
    <col min="14" max="14" width="9.28125" style="1" customWidth="1"/>
    <col min="15" max="15" width="16.140625" style="1" customWidth="1"/>
  </cols>
  <sheetData>
    <row r="1" spans="1:15" ht="18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93" t="str">
        <f>M!C6</f>
        <v>12-шакл</v>
      </c>
    </row>
    <row r="2" spans="1:15" ht="15.75" customHeight="1">
      <c r="A2" s="181" t="s">
        <v>149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ht="15.75" customHeight="1">
      <c r="A3" s="181" t="s">
        <v>148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5.75" customHeight="1">
      <c r="A4" s="182" t="s">
        <v>38</v>
      </c>
      <c r="B4" s="182"/>
      <c r="C4" s="182"/>
      <c r="D4" s="182"/>
      <c r="E4" s="182"/>
      <c r="F4" s="182"/>
      <c r="G4" s="182"/>
      <c r="H4" s="182"/>
      <c r="I4" s="182"/>
      <c r="J4" s="12" t="s">
        <v>125</v>
      </c>
      <c r="K4" s="23" t="str">
        <f>+M!D16</f>
        <v>I-18/09-203</v>
      </c>
      <c r="L4" s="23"/>
      <c r="M4" s="50"/>
      <c r="N4" s="50"/>
      <c r="O4" s="50"/>
    </row>
    <row r="5" spans="1:15" ht="15.75" customHeight="1">
      <c r="A5" s="182" t="str">
        <f>M!C24</f>
        <v>2017-2018 ўқув йили  </v>
      </c>
      <c r="B5" s="182"/>
      <c r="C5" s="182"/>
      <c r="D5" s="182"/>
      <c r="E5" s="182"/>
      <c r="F5" s="182"/>
      <c r="G5" s="182"/>
      <c r="H5" s="182"/>
      <c r="I5" s="51"/>
      <c r="J5" s="51" t="str">
        <f>M!C2</f>
        <v>баҳорги </v>
      </c>
      <c r="K5" s="52" t="s">
        <v>24</v>
      </c>
      <c r="N5" s="52"/>
      <c r="O5" s="52"/>
    </row>
    <row r="6" spans="1:15" ht="15.75" customHeight="1">
      <c r="A6" s="181" t="str">
        <f>+M!B24</f>
        <v>Сув хўжалигини ташкил этиш ва бошқариш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5" ht="15.75" customHeight="1">
      <c r="A7" s="12"/>
      <c r="B7" s="12"/>
      <c r="C7" s="53">
        <f>M!C3</f>
        <v>2</v>
      </c>
      <c r="D7" s="54" t="s">
        <v>6</v>
      </c>
      <c r="E7" s="183"/>
      <c r="F7" s="183"/>
      <c r="G7" s="22">
        <f>M!C4</f>
        <v>203</v>
      </c>
      <c r="H7" s="183"/>
      <c r="I7" s="183"/>
      <c r="J7" s="54" t="s">
        <v>23</v>
      </c>
      <c r="K7" s="22">
        <f>M!C5</f>
        <v>4</v>
      </c>
      <c r="L7" s="55" t="s">
        <v>7</v>
      </c>
      <c r="M7" s="55"/>
      <c r="N7" s="55"/>
      <c r="O7" s="55"/>
    </row>
    <row r="8" spans="1:15" ht="15.75" customHeight="1">
      <c r="A8" s="184" t="s">
        <v>39</v>
      </c>
      <c r="B8" s="184"/>
      <c r="C8" s="56" t="str">
        <f>M!B16</f>
        <v>Фалсафа</v>
      </c>
      <c r="D8" s="57" t="s">
        <v>49</v>
      </c>
      <c r="E8" s="57"/>
      <c r="F8" s="57"/>
      <c r="G8" s="58" t="str">
        <f>'ЖН-ОН-1'!AF6</f>
        <v>Қалқонов Э</v>
      </c>
      <c r="H8" s="58"/>
      <c r="I8" s="59"/>
      <c r="J8" s="59"/>
      <c r="K8" s="60"/>
      <c r="L8" s="38" t="s">
        <v>48</v>
      </c>
      <c r="M8" s="38"/>
      <c r="N8" s="61" t="str">
        <f>'ЖН-ОН-1'!AF7</f>
        <v>Эргашев Ў</v>
      </c>
      <c r="O8" s="62"/>
    </row>
    <row r="9" spans="1:15" ht="18.75" customHeight="1">
      <c r="A9" s="13" t="s">
        <v>25</v>
      </c>
      <c r="B9" s="13"/>
      <c r="C9" s="189" t="s">
        <v>26</v>
      </c>
      <c r="D9" s="189"/>
      <c r="E9" s="189"/>
      <c r="F9" s="189"/>
      <c r="G9" s="24">
        <f>M!C16</f>
        <v>122</v>
      </c>
      <c r="H9" s="190" t="s">
        <v>43</v>
      </c>
      <c r="I9" s="190"/>
      <c r="J9" s="190"/>
      <c r="K9" s="190"/>
      <c r="L9" s="110">
        <f>M!E16</f>
        <v>12</v>
      </c>
      <c r="M9" s="191" t="str">
        <f>M!F8</f>
        <v>июнь 2018 йил</v>
      </c>
      <c r="N9" s="191"/>
      <c r="O9" s="40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7.75" customHeight="1" thickBot="1">
      <c r="A11" s="185" t="s">
        <v>0</v>
      </c>
      <c r="B11" s="186" t="s">
        <v>40</v>
      </c>
      <c r="C11" s="186"/>
      <c r="D11" s="187" t="s">
        <v>8</v>
      </c>
      <c r="E11" s="186" t="s">
        <v>9</v>
      </c>
      <c r="F11" s="186"/>
      <c r="G11" s="186"/>
      <c r="H11" s="186"/>
      <c r="I11" s="186"/>
      <c r="J11" s="186"/>
      <c r="K11" s="186"/>
      <c r="L11" s="219" t="s">
        <v>10</v>
      </c>
      <c r="M11" s="188" t="s">
        <v>11</v>
      </c>
      <c r="N11" s="188" t="s">
        <v>12</v>
      </c>
      <c r="O11" s="186" t="s">
        <v>78</v>
      </c>
    </row>
    <row r="12" spans="1:15" ht="71.25" customHeight="1" thickBot="1">
      <c r="A12" s="185"/>
      <c r="B12" s="186"/>
      <c r="C12" s="186"/>
      <c r="D12" s="187"/>
      <c r="E12" s="79" t="s">
        <v>2</v>
      </c>
      <c r="F12" s="79" t="s">
        <v>3</v>
      </c>
      <c r="G12" s="79" t="s">
        <v>63</v>
      </c>
      <c r="H12" s="79" t="s">
        <v>34</v>
      </c>
      <c r="I12" s="79" t="s">
        <v>72</v>
      </c>
      <c r="J12" s="79" t="s">
        <v>56</v>
      </c>
      <c r="K12" s="79" t="s">
        <v>59</v>
      </c>
      <c r="L12" s="219"/>
      <c r="M12" s="188"/>
      <c r="N12" s="188"/>
      <c r="O12" s="186"/>
    </row>
    <row r="13" spans="1:15" s="2" customFormat="1" ht="27.75" customHeight="1" thickBot="1">
      <c r="A13" s="82">
        <f>'ЖН-ОН-1'!A9</f>
        <v>1</v>
      </c>
      <c r="B13" s="180" t="str">
        <f>+'ЖН-ОН-1'!B9</f>
        <v>Акрамова Нилуфар Тулкиновна</v>
      </c>
      <c r="C13" s="180"/>
      <c r="D13" s="81">
        <f>'ЖН-ОН-1'!C9</f>
        <v>0</v>
      </c>
      <c r="E13" s="81">
        <f>'ЖН-ОН-1'!AF9+'ЖН-ОН-1'!AG9</f>
        <v>15</v>
      </c>
      <c r="F13" s="81">
        <f>'ЖН-ОН-1'!AH9+'ЖН-ОН-1'!AI9</f>
        <v>15</v>
      </c>
      <c r="G13" s="81">
        <f>+'ЖН-ОН-1'!AF9+'ЖН-ОН-1'!AG9+'ЖН-ОН-1'!AH9+'ЖН-ОН-1'!AI9</f>
        <v>30</v>
      </c>
      <c r="H13" s="81">
        <f>'ЖН-ОН-2'!AJ10+'ЖН-ОН-2'!AK10</f>
        <v>0</v>
      </c>
      <c r="I13" s="81">
        <f>'ЖН-ОН-2'!AL10+'ЖН-ОН-2'!AM10</f>
        <v>0</v>
      </c>
      <c r="J13" s="81">
        <f>'ЖН-ОН-2'!AJ9+'ЖН-ОН-2'!AK9+'ЖН-ОН-2'!AL9+'ЖН-ОН-2'!AM9</f>
        <v>0</v>
      </c>
      <c r="K13" s="81">
        <f>G13+J13</f>
        <v>30</v>
      </c>
      <c r="L13" s="83" t="str">
        <f aca="true" t="shared" si="0" ref="L13:L31">IF(OR(K13&lt;39),"-","")</f>
        <v>-</v>
      </c>
      <c r="M13" s="91">
        <f>IF(L13="-",K13,"")</f>
        <v>30</v>
      </c>
      <c r="N13" s="91" t="str">
        <f>IF(L13="-","-","")</f>
        <v>-</v>
      </c>
      <c r="O13" s="83"/>
    </row>
    <row r="14" spans="1:15" s="2" customFormat="1" ht="27.75" customHeight="1" thickBot="1">
      <c r="A14" s="82">
        <f>'ЖН-ОН-1'!A10</f>
        <v>2</v>
      </c>
      <c r="B14" s="180" t="str">
        <f>+'ЖН-ОН-1'!B10</f>
        <v>Босимов Хайитбой Исоқ ўғли</v>
      </c>
      <c r="C14" s="180"/>
      <c r="D14" s="81" t="str">
        <f>'ЖН-ОН-1'!C10</f>
        <v>D-16-001</v>
      </c>
      <c r="E14" s="81">
        <f>'ЖН-ОН-1'!AF10+'ЖН-ОН-1'!AG10</f>
        <v>15</v>
      </c>
      <c r="F14" s="81">
        <f>'ЖН-ОН-1'!AH10+'ЖН-ОН-1'!AI10</f>
        <v>15</v>
      </c>
      <c r="G14" s="81">
        <f>+'ЖН-ОН-1'!AF10+'ЖН-ОН-1'!AG10+'ЖН-ОН-1'!AH10+'ЖН-ОН-1'!AI10</f>
        <v>30</v>
      </c>
      <c r="H14" s="81">
        <f>'ЖН-ОН-2'!AJ11+'ЖН-ОН-2'!AK11</f>
        <v>0</v>
      </c>
      <c r="I14" s="81">
        <f>'ЖН-ОН-2'!AL11+'ЖН-ОН-2'!AM11</f>
        <v>0</v>
      </c>
      <c r="J14" s="81">
        <f>'ЖН-ОН-2'!AJ10+'ЖН-ОН-2'!AK10+'ЖН-ОН-2'!AL10+'ЖН-ОН-2'!AM10</f>
        <v>0</v>
      </c>
      <c r="K14" s="81">
        <f aca="true" t="shared" si="1" ref="K14:K31">G14+J14</f>
        <v>30</v>
      </c>
      <c r="L14" s="83" t="str">
        <f t="shared" si="0"/>
        <v>-</v>
      </c>
      <c r="M14" s="83">
        <f aca="true" t="shared" si="2" ref="M14:M31">IF(L14="-",K14,"")</f>
        <v>30</v>
      </c>
      <c r="N14" s="83" t="str">
        <f aca="true" t="shared" si="3" ref="N14:N31">IF(L14="-","-","")</f>
        <v>-</v>
      </c>
      <c r="O14" s="83"/>
    </row>
    <row r="15" spans="1:15" s="2" customFormat="1" ht="27.75" customHeight="1" thickBot="1">
      <c r="A15" s="82">
        <f>'ЖН-ОН-1'!A11</f>
        <v>3</v>
      </c>
      <c r="B15" s="180" t="str">
        <f>+'ЖН-ОН-1'!B11</f>
        <v>Дадарбаев Муҳриддин Абдурахмонович</v>
      </c>
      <c r="C15" s="180"/>
      <c r="D15" s="81" t="str">
        <f>'ЖН-ОН-1'!C11</f>
        <v>D-16-010</v>
      </c>
      <c r="E15" s="81">
        <f>'ЖН-ОН-1'!AF11+'ЖН-ОН-1'!AG11</f>
        <v>15</v>
      </c>
      <c r="F15" s="81">
        <f>'ЖН-ОН-1'!AH11+'ЖН-ОН-1'!AI11</f>
        <v>14</v>
      </c>
      <c r="G15" s="81">
        <f>+'ЖН-ОН-1'!AF11+'ЖН-ОН-1'!AG11+'ЖН-ОН-1'!AH11+'ЖН-ОН-1'!AI11</f>
        <v>29</v>
      </c>
      <c r="H15" s="81">
        <f>'ЖН-ОН-2'!AJ12+'ЖН-ОН-2'!AK12</f>
        <v>0</v>
      </c>
      <c r="I15" s="81">
        <f>'ЖН-ОН-2'!AL12+'ЖН-ОН-2'!AM12</f>
        <v>0</v>
      </c>
      <c r="J15" s="81">
        <f>'ЖН-ОН-2'!AJ11+'ЖН-ОН-2'!AK11+'ЖН-ОН-2'!AL11+'ЖН-ОН-2'!AM11</f>
        <v>0</v>
      </c>
      <c r="K15" s="81">
        <f t="shared" si="1"/>
        <v>29</v>
      </c>
      <c r="L15" s="83" t="str">
        <f t="shared" si="0"/>
        <v>-</v>
      </c>
      <c r="M15" s="83">
        <f t="shared" si="2"/>
        <v>29</v>
      </c>
      <c r="N15" s="83" t="str">
        <f t="shared" si="3"/>
        <v>-</v>
      </c>
      <c r="O15" s="83"/>
    </row>
    <row r="16" spans="1:15" s="2" customFormat="1" ht="27.75" customHeight="1" thickBot="1">
      <c r="A16" s="82">
        <f>'ЖН-ОН-1'!A12</f>
        <v>4</v>
      </c>
      <c r="B16" s="180" t="str">
        <f>+'ЖН-ОН-1'!B12</f>
        <v>Дадаханов Билолхон Жобир ўғли </v>
      </c>
      <c r="C16" s="180"/>
      <c r="D16" s="81" t="str">
        <f>'ЖН-ОН-1'!C12</f>
        <v>K-16-072</v>
      </c>
      <c r="E16" s="81">
        <f>'ЖН-ОН-1'!AF12+'ЖН-ОН-1'!AG12</f>
        <v>13</v>
      </c>
      <c r="F16" s="81">
        <f>'ЖН-ОН-1'!AH12+'ЖН-ОН-1'!AI12</f>
        <v>13</v>
      </c>
      <c r="G16" s="81">
        <f>+'ЖН-ОН-1'!AF12+'ЖН-ОН-1'!AG12+'ЖН-ОН-1'!AH12+'ЖН-ОН-1'!AI12</f>
        <v>26</v>
      </c>
      <c r="H16" s="81">
        <f>'ЖН-ОН-2'!AJ13+'ЖН-ОН-2'!AK13</f>
        <v>0</v>
      </c>
      <c r="I16" s="81">
        <f>'ЖН-ОН-2'!AL13+'ЖН-ОН-2'!AM13</f>
        <v>0</v>
      </c>
      <c r="J16" s="81">
        <f>'ЖН-ОН-2'!AJ12+'ЖН-ОН-2'!AK12+'ЖН-ОН-2'!AL12+'ЖН-ОН-2'!AM12</f>
        <v>0</v>
      </c>
      <c r="K16" s="81">
        <f t="shared" si="1"/>
        <v>26</v>
      </c>
      <c r="L16" s="83" t="str">
        <f t="shared" si="0"/>
        <v>-</v>
      </c>
      <c r="M16" s="83">
        <f t="shared" si="2"/>
        <v>26</v>
      </c>
      <c r="N16" s="83" t="str">
        <f t="shared" si="3"/>
        <v>-</v>
      </c>
      <c r="O16" s="83"/>
    </row>
    <row r="17" spans="1:15" s="2" customFormat="1" ht="27.75" customHeight="1" thickBot="1">
      <c r="A17" s="82">
        <f>'ЖН-ОН-1'!A13</f>
        <v>5</v>
      </c>
      <c r="B17" s="180" t="str">
        <f>+'ЖН-ОН-1'!B13</f>
        <v>Исаев Шаҳбоз Ёдгоржонович</v>
      </c>
      <c r="C17" s="180"/>
      <c r="D17" s="81" t="str">
        <f>'ЖН-ОН-1'!C13</f>
        <v>K-16-027</v>
      </c>
      <c r="E17" s="81">
        <f>'ЖН-ОН-1'!AF13+'ЖН-ОН-1'!AG13</f>
        <v>16</v>
      </c>
      <c r="F17" s="81">
        <f>'ЖН-ОН-1'!AH13+'ЖН-ОН-1'!AI13</f>
        <v>16</v>
      </c>
      <c r="G17" s="81">
        <f>+'ЖН-ОН-1'!AF13+'ЖН-ОН-1'!AG13+'ЖН-ОН-1'!AH13+'ЖН-ОН-1'!AI13</f>
        <v>32</v>
      </c>
      <c r="H17" s="81">
        <f>'ЖН-ОН-2'!AJ14+'ЖН-ОН-2'!AK14</f>
        <v>0</v>
      </c>
      <c r="I17" s="81">
        <f>'ЖН-ОН-2'!AL14+'ЖН-ОН-2'!AM14</f>
        <v>0</v>
      </c>
      <c r="J17" s="81">
        <f>'ЖН-ОН-2'!AJ13+'ЖН-ОН-2'!AK13+'ЖН-ОН-2'!AL13+'ЖН-ОН-2'!AM13</f>
        <v>0</v>
      </c>
      <c r="K17" s="81">
        <f t="shared" si="1"/>
        <v>32</v>
      </c>
      <c r="L17" s="83" t="str">
        <f t="shared" si="0"/>
        <v>-</v>
      </c>
      <c r="M17" s="83">
        <f t="shared" si="2"/>
        <v>32</v>
      </c>
      <c r="N17" s="83" t="str">
        <f t="shared" si="3"/>
        <v>-</v>
      </c>
      <c r="O17" s="83"/>
    </row>
    <row r="18" spans="1:15" s="2" customFormat="1" ht="27.75" customHeight="1" thickBot="1">
      <c r="A18" s="82">
        <f>'ЖН-ОН-1'!A14</f>
        <v>6</v>
      </c>
      <c r="B18" s="180" t="str">
        <f>+'ЖН-ОН-1'!B14</f>
        <v>Йигиталиев Бекзод</v>
      </c>
      <c r="C18" s="180"/>
      <c r="D18" s="81">
        <f>'ЖН-ОН-1'!C14</f>
        <v>0</v>
      </c>
      <c r="E18" s="81">
        <f>'ЖН-ОН-1'!AF14+'ЖН-ОН-1'!AG14</f>
        <v>11</v>
      </c>
      <c r="F18" s="81">
        <f>'ЖН-ОН-1'!AH14+'ЖН-ОН-1'!AI14</f>
        <v>12</v>
      </c>
      <c r="G18" s="81">
        <f>+'ЖН-ОН-1'!AF14+'ЖН-ОН-1'!AG14+'ЖН-ОН-1'!AH14+'ЖН-ОН-1'!AI14</f>
        <v>23</v>
      </c>
      <c r="H18" s="81">
        <f>'ЖН-ОН-2'!AJ15+'ЖН-ОН-2'!AK15</f>
        <v>0</v>
      </c>
      <c r="I18" s="81">
        <f>'ЖН-ОН-2'!AL15+'ЖН-ОН-2'!AM15</f>
        <v>0</v>
      </c>
      <c r="J18" s="81">
        <f>'ЖН-ОН-2'!AJ14+'ЖН-ОН-2'!AK14+'ЖН-ОН-2'!AL14+'ЖН-ОН-2'!AM14</f>
        <v>0</v>
      </c>
      <c r="K18" s="81">
        <f t="shared" si="1"/>
        <v>23</v>
      </c>
      <c r="L18" s="83" t="str">
        <f t="shared" si="0"/>
        <v>-</v>
      </c>
      <c r="M18" s="83">
        <f t="shared" si="2"/>
        <v>23</v>
      </c>
      <c r="N18" s="83" t="str">
        <f t="shared" si="3"/>
        <v>-</v>
      </c>
      <c r="O18" s="83"/>
    </row>
    <row r="19" spans="1:15" s="2" customFormat="1" ht="27.75" customHeight="1" thickBot="1">
      <c r="A19" s="82">
        <f>'ЖН-ОН-1'!A15</f>
        <v>7</v>
      </c>
      <c r="B19" s="180" t="str">
        <f>+'ЖН-ОН-1'!B15</f>
        <v>Кенжаева Нафиса Рустамовна</v>
      </c>
      <c r="C19" s="180"/>
      <c r="D19" s="81" t="str">
        <f>'ЖН-ОН-1'!C15</f>
        <v>K-16-069</v>
      </c>
      <c r="E19" s="81">
        <f>'ЖН-ОН-1'!AF15+'ЖН-ОН-1'!AG15</f>
        <v>14</v>
      </c>
      <c r="F19" s="81">
        <f>'ЖН-ОН-1'!AH15+'ЖН-ОН-1'!AI15</f>
        <v>13</v>
      </c>
      <c r="G19" s="81">
        <f>+'ЖН-ОН-1'!AF15+'ЖН-ОН-1'!AG15+'ЖН-ОН-1'!AH15+'ЖН-ОН-1'!AI15</f>
        <v>27</v>
      </c>
      <c r="H19" s="81">
        <f>'ЖН-ОН-2'!AJ16+'ЖН-ОН-2'!AK16</f>
        <v>0</v>
      </c>
      <c r="I19" s="81">
        <f>'ЖН-ОН-2'!AL16+'ЖН-ОН-2'!AM16</f>
        <v>0</v>
      </c>
      <c r="J19" s="81">
        <f>'ЖН-ОН-2'!AJ15+'ЖН-ОН-2'!AK15+'ЖН-ОН-2'!AL15+'ЖН-ОН-2'!AM15</f>
        <v>0</v>
      </c>
      <c r="K19" s="81">
        <f t="shared" si="1"/>
        <v>27</v>
      </c>
      <c r="L19" s="83" t="str">
        <f t="shared" si="0"/>
        <v>-</v>
      </c>
      <c r="M19" s="83">
        <f t="shared" si="2"/>
        <v>27</v>
      </c>
      <c r="N19" s="83" t="str">
        <f t="shared" si="3"/>
        <v>-</v>
      </c>
      <c r="O19" s="83"/>
    </row>
    <row r="20" spans="1:15" s="2" customFormat="1" ht="27.75" customHeight="1" thickBot="1">
      <c r="A20" s="82">
        <f>'ЖН-ОН-1'!A16</f>
        <v>8</v>
      </c>
      <c r="B20" s="180" t="str">
        <f>+'ЖН-ОН-1'!B16</f>
        <v>Маҳмудов Жасурбек Шаҳобжонович</v>
      </c>
      <c r="C20" s="180"/>
      <c r="D20" s="81" t="str">
        <f>'ЖН-ОН-1'!C16</f>
        <v>K-16-020</v>
      </c>
      <c r="E20" s="81">
        <f>'ЖН-ОН-1'!AF16+'ЖН-ОН-1'!AG16</f>
        <v>15</v>
      </c>
      <c r="F20" s="81">
        <f>'ЖН-ОН-1'!AH16+'ЖН-ОН-1'!AI16</f>
        <v>16</v>
      </c>
      <c r="G20" s="81">
        <f>+'ЖН-ОН-1'!AF16+'ЖН-ОН-1'!AG16+'ЖН-ОН-1'!AH16+'ЖН-ОН-1'!AI16</f>
        <v>31</v>
      </c>
      <c r="H20" s="81">
        <f>'ЖН-ОН-2'!AJ17+'ЖН-ОН-2'!AK17</f>
        <v>0</v>
      </c>
      <c r="I20" s="81">
        <f>'ЖН-ОН-2'!AL17+'ЖН-ОН-2'!AM17</f>
        <v>0</v>
      </c>
      <c r="J20" s="81">
        <f>'ЖН-ОН-2'!AJ16+'ЖН-ОН-2'!AK16+'ЖН-ОН-2'!AL16+'ЖН-ОН-2'!AM16</f>
        <v>0</v>
      </c>
      <c r="K20" s="81">
        <f t="shared" si="1"/>
        <v>31</v>
      </c>
      <c r="L20" s="83" t="str">
        <f t="shared" si="0"/>
        <v>-</v>
      </c>
      <c r="M20" s="83">
        <f t="shared" si="2"/>
        <v>31</v>
      </c>
      <c r="N20" s="83" t="str">
        <f t="shared" si="3"/>
        <v>-</v>
      </c>
      <c r="O20" s="83"/>
    </row>
    <row r="21" spans="1:15" s="2" customFormat="1" ht="27.75" customHeight="1" thickBot="1">
      <c r="A21" s="82">
        <f>'ЖН-ОН-1'!A17</f>
        <v>9</v>
      </c>
      <c r="B21" s="180" t="str">
        <f>+'ЖН-ОН-1'!B17</f>
        <v>Нарбаев Нурсултан Нургалий ули</v>
      </c>
      <c r="C21" s="180"/>
      <c r="D21" s="81" t="str">
        <f>'ЖН-ОН-1'!C17</f>
        <v>K-16-018</v>
      </c>
      <c r="E21" s="81">
        <f>'ЖН-ОН-1'!AF17+'ЖН-ОН-1'!AG17</f>
        <v>14</v>
      </c>
      <c r="F21" s="81">
        <f>'ЖН-ОН-1'!AH17+'ЖН-ОН-1'!AI17</f>
        <v>13</v>
      </c>
      <c r="G21" s="81">
        <f>+'ЖН-ОН-1'!AF17+'ЖН-ОН-1'!AG17+'ЖН-ОН-1'!AH17+'ЖН-ОН-1'!AI17</f>
        <v>27</v>
      </c>
      <c r="H21" s="81">
        <f>'ЖН-ОН-2'!AJ21+'ЖН-ОН-2'!AK21</f>
        <v>0</v>
      </c>
      <c r="I21" s="81">
        <f>'ЖН-ОН-2'!AL21+'ЖН-ОН-2'!AM21</f>
        <v>0</v>
      </c>
      <c r="J21" s="81">
        <f>'ЖН-ОН-2'!AJ17+'ЖН-ОН-2'!AK17+'ЖН-ОН-2'!AL17+'ЖН-ОН-2'!AM17</f>
        <v>0</v>
      </c>
      <c r="K21" s="81">
        <f t="shared" si="1"/>
        <v>27</v>
      </c>
      <c r="L21" s="83" t="str">
        <f t="shared" si="0"/>
        <v>-</v>
      </c>
      <c r="M21" s="83">
        <f t="shared" si="2"/>
        <v>27</v>
      </c>
      <c r="N21" s="83" t="str">
        <f t="shared" si="3"/>
        <v>-</v>
      </c>
      <c r="O21" s="83"/>
    </row>
    <row r="22" spans="1:15" s="2" customFormat="1" ht="27.75" customHeight="1" thickBot="1">
      <c r="A22" s="82">
        <f>'ЖН-ОН-1'!A18</f>
        <v>10</v>
      </c>
      <c r="B22" s="180" t="str">
        <f>+'ЖН-ОН-1'!B18</f>
        <v>Ражабов Нурмуҳаммад Алишер ўғли</v>
      </c>
      <c r="C22" s="180"/>
      <c r="D22" s="81" t="str">
        <f>'ЖН-ОН-1'!C18</f>
        <v>K-16-042</v>
      </c>
      <c r="E22" s="81">
        <f>'ЖН-ОН-1'!AF18+'ЖН-ОН-1'!AG18</f>
        <v>16</v>
      </c>
      <c r="F22" s="81">
        <f>'ЖН-ОН-1'!AH18+'ЖН-ОН-1'!AI18</f>
        <v>15</v>
      </c>
      <c r="G22" s="81">
        <f>+'ЖН-ОН-1'!AF18+'ЖН-ОН-1'!AG18+'ЖН-ОН-1'!AH18+'ЖН-ОН-1'!AI18</f>
        <v>31</v>
      </c>
      <c r="H22" s="81">
        <f>'ЖН-ОН-2'!AJ22+'ЖН-ОН-2'!AK22</f>
        <v>0</v>
      </c>
      <c r="I22" s="81">
        <f>'ЖН-ОН-2'!AL22+'ЖН-ОН-2'!AM22</f>
        <v>0</v>
      </c>
      <c r="J22" s="81">
        <f>'ЖН-ОН-2'!AJ21+'ЖН-ОН-2'!AK21+'ЖН-ОН-2'!AL21+'ЖН-ОН-2'!AM21</f>
        <v>0</v>
      </c>
      <c r="K22" s="81">
        <f t="shared" si="1"/>
        <v>31</v>
      </c>
      <c r="L22" s="83" t="str">
        <f t="shared" si="0"/>
        <v>-</v>
      </c>
      <c r="M22" s="83">
        <f t="shared" si="2"/>
        <v>31</v>
      </c>
      <c r="N22" s="83" t="str">
        <f t="shared" si="3"/>
        <v>-</v>
      </c>
      <c r="O22" s="83"/>
    </row>
    <row r="23" spans="1:15" s="2" customFormat="1" ht="27.75" customHeight="1" thickBot="1">
      <c r="A23" s="82">
        <f>'ЖН-ОН-1'!A19</f>
        <v>11</v>
      </c>
      <c r="B23" s="180" t="str">
        <f>+'ЖН-ОН-1'!B19</f>
        <v>Ражабова Қурвонгул Алишер қизи</v>
      </c>
      <c r="C23" s="180"/>
      <c r="D23" s="81" t="str">
        <f>'ЖН-ОН-1'!C19</f>
        <v>K-16-070</v>
      </c>
      <c r="E23" s="81">
        <f>'ЖН-ОН-1'!AF19+'ЖН-ОН-1'!AG19</f>
        <v>16</v>
      </c>
      <c r="F23" s="81">
        <f>'ЖН-ОН-1'!AH19+'ЖН-ОН-1'!AI19</f>
        <v>15</v>
      </c>
      <c r="G23" s="81">
        <f>+'ЖН-ОН-1'!AF19+'ЖН-ОН-1'!AG19+'ЖН-ОН-1'!AH19+'ЖН-ОН-1'!AI19</f>
        <v>31</v>
      </c>
      <c r="H23" s="81">
        <f>'ЖН-ОН-2'!AJ23+'ЖН-ОН-2'!AK23</f>
        <v>0</v>
      </c>
      <c r="I23" s="81">
        <f>'ЖН-ОН-2'!AL23+'ЖН-ОН-2'!AM23</f>
        <v>0</v>
      </c>
      <c r="J23" s="81">
        <f>'ЖН-ОН-2'!AJ22+'ЖН-ОН-2'!AK22+'ЖН-ОН-2'!AL22+'ЖН-ОН-2'!AM22</f>
        <v>0</v>
      </c>
      <c r="K23" s="81">
        <f t="shared" si="1"/>
        <v>31</v>
      </c>
      <c r="L23" s="83" t="str">
        <f t="shared" si="0"/>
        <v>-</v>
      </c>
      <c r="M23" s="83">
        <f t="shared" si="2"/>
        <v>31</v>
      </c>
      <c r="N23" s="83" t="str">
        <f t="shared" si="3"/>
        <v>-</v>
      </c>
      <c r="O23" s="83"/>
    </row>
    <row r="24" spans="1:15" s="2" customFormat="1" ht="27.75" customHeight="1" thickBot="1">
      <c r="A24" s="82">
        <f>+A23+1</f>
        <v>12</v>
      </c>
      <c r="B24" s="180" t="str">
        <f>+'ЖН-ОН-1'!B20</f>
        <v>Саидахмедов Жахонгир Бахтибек ўғли</v>
      </c>
      <c r="C24" s="180"/>
      <c r="D24" s="81" t="str">
        <f>'ЖН-ОН-1'!C20</f>
        <v>K-16-049</v>
      </c>
      <c r="E24" s="81"/>
      <c r="F24" s="81"/>
      <c r="G24" s="81">
        <f>+'ЖН-ОН-1'!AF20+'ЖН-ОН-1'!AG20+'ЖН-ОН-1'!AH20+'ЖН-ОН-1'!AI20</f>
        <v>31</v>
      </c>
      <c r="H24" s="81"/>
      <c r="I24" s="81"/>
      <c r="J24" s="81">
        <f>'ЖН-ОН-2'!AJ23+'ЖН-ОН-2'!AK23+'ЖН-ОН-2'!AL23+'ЖН-ОН-2'!AM23</f>
        <v>0</v>
      </c>
      <c r="K24" s="81">
        <f t="shared" si="1"/>
        <v>31</v>
      </c>
      <c r="L24" s="83" t="str">
        <f t="shared" si="0"/>
        <v>-</v>
      </c>
      <c r="M24" s="83">
        <f t="shared" si="2"/>
        <v>31</v>
      </c>
      <c r="N24" s="83" t="str">
        <f t="shared" si="3"/>
        <v>-</v>
      </c>
      <c r="O24" s="83"/>
    </row>
    <row r="25" spans="1:15" s="2" customFormat="1" ht="27.75" customHeight="1" thickBot="1">
      <c r="A25" s="82">
        <f aca="true" t="shared" si="4" ref="A25:A31">+A24+1</f>
        <v>13</v>
      </c>
      <c r="B25" s="180" t="str">
        <f>+'ЖН-ОН-1'!B21</f>
        <v>Сулаймонов Шохбозбек Ҳусанхонович</v>
      </c>
      <c r="C25" s="180"/>
      <c r="D25" s="81" t="str">
        <f>'ЖН-ОН-1'!C21</f>
        <v>K-16-050</v>
      </c>
      <c r="E25" s="81"/>
      <c r="F25" s="81"/>
      <c r="G25" s="81">
        <f>+'ЖН-ОН-1'!AF21+'ЖН-ОН-1'!AG21+'ЖН-ОН-1'!AH21+'ЖН-ОН-1'!AI21</f>
        <v>31</v>
      </c>
      <c r="H25" s="81"/>
      <c r="I25" s="81"/>
      <c r="J25" s="81">
        <f>'ЖН-ОН-2'!AJ24+'ЖН-ОН-2'!AK24+'ЖН-ОН-2'!AL24+'ЖН-ОН-2'!AM24</f>
        <v>0</v>
      </c>
      <c r="K25" s="81">
        <f t="shared" si="1"/>
        <v>31</v>
      </c>
      <c r="L25" s="83" t="str">
        <f t="shared" si="0"/>
        <v>-</v>
      </c>
      <c r="M25" s="83">
        <f t="shared" si="2"/>
        <v>31</v>
      </c>
      <c r="N25" s="83" t="str">
        <f t="shared" si="3"/>
        <v>-</v>
      </c>
      <c r="O25" s="83"/>
    </row>
    <row r="26" spans="1:15" s="2" customFormat="1" ht="27.75" customHeight="1" thickBot="1">
      <c r="A26" s="82">
        <f t="shared" si="4"/>
        <v>14</v>
      </c>
      <c r="B26" s="180" t="str">
        <f>+'ЖН-ОН-1'!B22</f>
        <v>Утанов Акбар Эшпулат ўғли</v>
      </c>
      <c r="C26" s="180"/>
      <c r="D26" s="81" t="str">
        <f>'ЖН-ОН-1'!C22</f>
        <v>K-16-029</v>
      </c>
      <c r="E26" s="81"/>
      <c r="F26" s="81"/>
      <c r="G26" s="81">
        <f>+'ЖН-ОН-1'!AF22+'ЖН-ОН-1'!AG22+'ЖН-ОН-1'!AH22+'ЖН-ОН-1'!AI22</f>
        <v>23</v>
      </c>
      <c r="H26" s="81"/>
      <c r="I26" s="81"/>
      <c r="J26" s="81">
        <f>'ЖН-ОН-2'!AJ25+'ЖН-ОН-2'!AK25+'ЖН-ОН-2'!AL25+'ЖН-ОН-2'!AM25</f>
        <v>0</v>
      </c>
      <c r="K26" s="81">
        <f t="shared" si="1"/>
        <v>23</v>
      </c>
      <c r="L26" s="83" t="str">
        <f t="shared" si="0"/>
        <v>-</v>
      </c>
      <c r="M26" s="83">
        <f t="shared" si="2"/>
        <v>23</v>
      </c>
      <c r="N26" s="83" t="str">
        <f t="shared" si="3"/>
        <v>-</v>
      </c>
      <c r="O26" s="83"/>
    </row>
    <row r="27" spans="1:15" s="2" customFormat="1" ht="27.75" customHeight="1" thickBot="1">
      <c r="A27" s="82">
        <f t="shared" si="4"/>
        <v>15</v>
      </c>
      <c r="B27" s="180" t="str">
        <f>+'ЖН-ОН-1'!B23</f>
        <v>Хакимов Жавоҳир Усмонович</v>
      </c>
      <c r="C27" s="180"/>
      <c r="D27" s="81" t="str">
        <f>'ЖН-ОН-1'!C23</f>
        <v>D-16-012</v>
      </c>
      <c r="E27" s="81"/>
      <c r="F27" s="81"/>
      <c r="G27" s="81">
        <f>+'ЖН-ОН-1'!AF23+'ЖН-ОН-1'!AG23+'ЖН-ОН-1'!AH23+'ЖН-ОН-1'!AI23</f>
        <v>34</v>
      </c>
      <c r="H27" s="81"/>
      <c r="I27" s="81"/>
      <c r="J27" s="81">
        <f>'ЖН-ОН-2'!AJ26+'ЖН-ОН-2'!AK26+'ЖН-ОН-2'!AL26+'ЖН-ОН-2'!AM26</f>
        <v>0</v>
      </c>
      <c r="K27" s="81">
        <f t="shared" si="1"/>
        <v>34</v>
      </c>
      <c r="L27" s="83" t="str">
        <f t="shared" si="0"/>
        <v>-</v>
      </c>
      <c r="M27" s="83">
        <f t="shared" si="2"/>
        <v>34</v>
      </c>
      <c r="N27" s="83" t="str">
        <f t="shared" si="3"/>
        <v>-</v>
      </c>
      <c r="O27" s="83"/>
    </row>
    <row r="28" spans="1:15" s="2" customFormat="1" ht="27.75" customHeight="1" thickBot="1">
      <c r="A28" s="82">
        <f t="shared" si="4"/>
        <v>16</v>
      </c>
      <c r="B28" s="180" t="str">
        <f>+'ЖН-ОН-1'!B24</f>
        <v>Хидиров Шохрух Бобир ўғли</v>
      </c>
      <c r="C28" s="180"/>
      <c r="D28" s="81" t="str">
        <f>'ЖН-ОН-1'!C24</f>
        <v>K-16-025</v>
      </c>
      <c r="E28" s="81">
        <f>'ЖН-ОН-1'!AF20+'ЖН-ОН-1'!AG20</f>
        <v>15</v>
      </c>
      <c r="F28" s="81">
        <f>'ЖН-ОН-1'!AH20+'ЖН-ОН-1'!AI20</f>
        <v>16</v>
      </c>
      <c r="G28" s="81">
        <f>+'ЖН-ОН-1'!AF24+'ЖН-ОН-1'!AG24+'ЖН-ОН-1'!AH24+'ЖН-ОН-1'!AI24</f>
        <v>31</v>
      </c>
      <c r="H28" s="81">
        <f>'ЖН-ОН-2'!AJ24+'ЖН-ОН-2'!AK24</f>
        <v>0</v>
      </c>
      <c r="I28" s="81">
        <f>'ЖН-ОН-2'!AL24+'ЖН-ОН-2'!AM24</f>
        <v>0</v>
      </c>
      <c r="J28" s="81">
        <f>'ЖН-ОН-2'!AJ27+'ЖН-ОН-2'!AK27+'ЖН-ОН-2'!AL27+'ЖН-ОН-2'!AM27</f>
        <v>0</v>
      </c>
      <c r="K28" s="81">
        <f t="shared" si="1"/>
        <v>31</v>
      </c>
      <c r="L28" s="83" t="str">
        <f t="shared" si="0"/>
        <v>-</v>
      </c>
      <c r="M28" s="83">
        <f t="shared" si="2"/>
        <v>31</v>
      </c>
      <c r="N28" s="83" t="str">
        <f t="shared" si="3"/>
        <v>-</v>
      </c>
      <c r="O28" s="83"/>
    </row>
    <row r="29" spans="1:15" s="2" customFormat="1" ht="27.75" customHeight="1" thickBot="1">
      <c r="A29" s="82">
        <f t="shared" si="4"/>
        <v>17</v>
      </c>
      <c r="B29" s="180" t="str">
        <f>+'ЖН-ОН-1'!B25</f>
        <v>Хушшиев Шерзод Бозор ўғли</v>
      </c>
      <c r="C29" s="180"/>
      <c r="D29" s="81" t="str">
        <f>'ЖН-ОН-1'!C25</f>
        <v>K-16-026</v>
      </c>
      <c r="E29" s="81">
        <f>'ЖН-ОН-1'!AF24+'ЖН-ОН-1'!AG24</f>
        <v>16</v>
      </c>
      <c r="F29" s="81">
        <f>'ЖН-ОН-1'!AH24+'ЖН-ОН-1'!AI24</f>
        <v>15</v>
      </c>
      <c r="G29" s="81">
        <f>+'ЖН-ОН-1'!AF25+'ЖН-ОН-1'!AG25+'ЖН-ОН-1'!AH25+'ЖН-ОН-1'!AI25</f>
        <v>29</v>
      </c>
      <c r="H29" s="81">
        <f>'ЖН-ОН-2'!AJ25+'ЖН-ОН-2'!AK25</f>
        <v>0</v>
      </c>
      <c r="I29" s="81">
        <f>'ЖН-ОН-2'!AL25+'ЖН-ОН-2'!AM25</f>
        <v>0</v>
      </c>
      <c r="J29" s="81">
        <f>'ЖН-ОН-2'!AJ28+'ЖН-ОН-2'!AK28+'ЖН-ОН-2'!AL28+'ЖН-ОН-2'!AM28</f>
        <v>0</v>
      </c>
      <c r="K29" s="81">
        <f t="shared" si="1"/>
        <v>29</v>
      </c>
      <c r="L29" s="83" t="str">
        <f t="shared" si="0"/>
        <v>-</v>
      </c>
      <c r="M29" s="83">
        <f t="shared" si="2"/>
        <v>29</v>
      </c>
      <c r="N29" s="83" t="str">
        <f t="shared" si="3"/>
        <v>-</v>
      </c>
      <c r="O29" s="83"/>
    </row>
    <row r="30" spans="1:15" s="2" customFormat="1" ht="27.75" customHeight="1" thickBot="1">
      <c r="A30" s="82">
        <f t="shared" si="4"/>
        <v>18</v>
      </c>
      <c r="B30" s="180" t="str">
        <f>+'ЖН-ОН-1'!B26</f>
        <v>Ширинбоев Умиджон Бахтиёр ўғли</v>
      </c>
      <c r="C30" s="180"/>
      <c r="D30" s="81">
        <f>'ЖН-ОН-1'!C26</f>
        <v>0</v>
      </c>
      <c r="E30" s="81">
        <f>'ЖН-ОН-1'!AF25+'ЖН-ОН-1'!AG25</f>
        <v>15</v>
      </c>
      <c r="F30" s="81">
        <f>'ЖН-ОН-1'!AH25+'ЖН-ОН-1'!AI25</f>
        <v>14</v>
      </c>
      <c r="G30" s="81">
        <f>+'ЖН-ОН-1'!AF26+'ЖН-ОН-1'!AG26+'ЖН-ОН-1'!AH26+'ЖН-ОН-1'!AI26</f>
        <v>33</v>
      </c>
      <c r="H30" s="81">
        <f>'ЖН-ОН-2'!AJ27+'ЖН-ОН-2'!AK27</f>
        <v>0</v>
      </c>
      <c r="I30" s="81">
        <f>'ЖН-ОН-2'!AL27+'ЖН-ОН-2'!AM27</f>
        <v>0</v>
      </c>
      <c r="J30" s="81">
        <f>'ЖН-ОН-2'!AJ29+'ЖН-ОН-2'!AK29+'ЖН-ОН-2'!AL29+'ЖН-ОН-2'!AM29</f>
        <v>0</v>
      </c>
      <c r="K30" s="81">
        <f t="shared" si="1"/>
        <v>33</v>
      </c>
      <c r="L30" s="83" t="str">
        <f t="shared" si="0"/>
        <v>-</v>
      </c>
      <c r="M30" s="83">
        <f t="shared" si="2"/>
        <v>33</v>
      </c>
      <c r="N30" s="83" t="str">
        <f t="shared" si="3"/>
        <v>-</v>
      </c>
      <c r="O30" s="83"/>
    </row>
    <row r="31" spans="1:15" s="2" customFormat="1" ht="27.75" customHeight="1" thickBot="1">
      <c r="A31" s="82">
        <f t="shared" si="4"/>
        <v>19</v>
      </c>
      <c r="B31" s="180" t="str">
        <f>+'ЖН-ОН-1'!B27</f>
        <v>Останов Шерали Жуманович</v>
      </c>
      <c r="C31" s="180"/>
      <c r="D31" s="81" t="str">
        <f>'ЖН-ОН-1'!C27</f>
        <v>D-16-008</v>
      </c>
      <c r="E31" s="81">
        <f>'ЖН-ОН-1'!AF27+'ЖН-ОН-1'!AG27</f>
        <v>13</v>
      </c>
      <c r="F31" s="81">
        <f>'ЖН-ОН-1'!AH27+'ЖН-ОН-1'!AI27</f>
        <v>15</v>
      </c>
      <c r="G31" s="81">
        <f>+'ЖН-ОН-1'!AF27+'ЖН-ОН-1'!AG27+'ЖН-ОН-1'!AH27+'ЖН-ОН-1'!AI27</f>
        <v>28</v>
      </c>
      <c r="H31" s="81">
        <f>'ЖН-ОН-2'!AJ28+'ЖН-ОН-2'!AK28</f>
        <v>0</v>
      </c>
      <c r="I31" s="81">
        <f>'ЖН-ОН-2'!AL28+'ЖН-ОН-2'!AM28</f>
        <v>0</v>
      </c>
      <c r="J31" s="81">
        <f>'ЖН-ОН-2'!AJ30+'ЖН-ОН-2'!AK30+'ЖН-ОН-2'!AL30+'ЖН-ОН-2'!AM30</f>
        <v>0</v>
      </c>
      <c r="K31" s="81">
        <f t="shared" si="1"/>
        <v>28</v>
      </c>
      <c r="L31" s="83" t="str">
        <f t="shared" si="0"/>
        <v>-</v>
      </c>
      <c r="M31" s="83">
        <f t="shared" si="2"/>
        <v>28</v>
      </c>
      <c r="N31" s="83" t="str">
        <f t="shared" si="3"/>
        <v>-</v>
      </c>
      <c r="O31" s="83"/>
    </row>
    <row r="32" spans="1:15" ht="49.5" customHeight="1" thickBot="1">
      <c r="A32" s="209" t="s">
        <v>14</v>
      </c>
      <c r="B32" s="209"/>
      <c r="C32" s="209"/>
      <c r="D32" s="84"/>
      <c r="E32" s="85"/>
      <c r="F32" s="86"/>
      <c r="G32" s="86"/>
      <c r="H32" s="86"/>
      <c r="I32" s="85"/>
      <c r="J32" s="85"/>
      <c r="K32" s="87"/>
      <c r="L32" s="87"/>
      <c r="M32" s="85"/>
      <c r="N32" s="85"/>
      <c r="O32" s="94"/>
    </row>
    <row r="33" spans="1:3" ht="39.75" customHeight="1">
      <c r="A33" s="198"/>
      <c r="B33" s="198"/>
      <c r="C33" s="198"/>
    </row>
    <row r="34" spans="1:15" ht="18.75">
      <c r="A34" s="14"/>
      <c r="B34" s="14"/>
      <c r="C34" s="15" t="s">
        <v>15</v>
      </c>
      <c r="D34" s="39">
        <f>M!G24</f>
        <v>19</v>
      </c>
      <c r="E34" s="45"/>
      <c r="F34" s="45"/>
      <c r="G34" s="17" t="s">
        <v>77</v>
      </c>
      <c r="H34" s="17"/>
      <c r="I34" s="17"/>
      <c r="J34" s="17"/>
      <c r="K34" s="11"/>
      <c r="L34" s="11"/>
      <c r="M34" s="11"/>
      <c r="N34" s="18"/>
      <c r="O34" s="11"/>
    </row>
    <row r="35" spans="1:15" ht="18.75">
      <c r="A35" s="14"/>
      <c r="B35" s="14"/>
      <c r="C35" s="15"/>
      <c r="D35" s="46"/>
      <c r="E35" s="17"/>
      <c r="F35" s="17"/>
      <c r="G35" s="17"/>
      <c r="H35" s="17"/>
      <c r="I35" s="11"/>
      <c r="J35" s="11"/>
      <c r="K35" s="17"/>
      <c r="L35" s="17"/>
      <c r="M35" s="11"/>
      <c r="N35" s="18"/>
      <c r="O35" s="11"/>
    </row>
    <row r="36" spans="1:15" ht="53.25" customHeight="1">
      <c r="A36" s="11"/>
      <c r="B36" s="11"/>
      <c r="C36" s="18"/>
      <c r="D36" s="199" t="s">
        <v>16</v>
      </c>
      <c r="E36" s="199"/>
      <c r="F36" s="199"/>
      <c r="G36" s="199"/>
      <c r="H36" s="65"/>
      <c r="I36" s="16"/>
      <c r="J36" s="16"/>
      <c r="K36" s="200" t="s">
        <v>17</v>
      </c>
      <c r="L36" s="200"/>
      <c r="M36" s="16"/>
      <c r="N36" s="16"/>
      <c r="O36" s="11"/>
    </row>
    <row r="37" spans="1:15" ht="18.75">
      <c r="A37" s="192"/>
      <c r="B37" s="192"/>
      <c r="C37" s="19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8.75">
      <c r="A38" s="18" t="s">
        <v>73</v>
      </c>
      <c r="B38" s="18"/>
      <c r="C38" s="18"/>
      <c r="D38" s="215" t="str">
        <f>M!F24</f>
        <v>О.Кучаров</v>
      </c>
      <c r="E38" s="215"/>
      <c r="F38" s="215"/>
      <c r="G38" s="215"/>
      <c r="H38" s="45"/>
      <c r="I38" s="45"/>
      <c r="J38" s="45"/>
      <c r="K38" s="17" t="s">
        <v>18</v>
      </c>
      <c r="L38" s="17"/>
      <c r="M38" s="194"/>
      <c r="N38" s="194"/>
      <c r="O38" s="63" t="str">
        <f>M!G16</f>
        <v>М.Маматқулов</v>
      </c>
    </row>
    <row r="39" spans="1:15" ht="18.75">
      <c r="A39" s="195" t="s">
        <v>19</v>
      </c>
      <c r="B39" s="195"/>
      <c r="C39" s="19" t="s">
        <v>1</v>
      </c>
      <c r="D39" s="196" t="s">
        <v>20</v>
      </c>
      <c r="E39" s="196"/>
      <c r="F39" s="196"/>
      <c r="G39" s="196"/>
      <c r="H39" s="45"/>
      <c r="I39" s="20"/>
      <c r="J39" s="20"/>
      <c r="K39" s="11"/>
      <c r="L39" s="11"/>
      <c r="M39" s="196" t="s">
        <v>21</v>
      </c>
      <c r="N39" s="196"/>
      <c r="O39" s="20" t="s">
        <v>20</v>
      </c>
    </row>
  </sheetData>
  <sheetProtection/>
  <mergeCells count="48">
    <mergeCell ref="B15:C15"/>
    <mergeCell ref="B16:C16"/>
    <mergeCell ref="B23:C23"/>
    <mergeCell ref="B28:C28"/>
    <mergeCell ref="B21:C21"/>
    <mergeCell ref="B22:C22"/>
    <mergeCell ref="B19:C19"/>
    <mergeCell ref="B20:C20"/>
    <mergeCell ref="B26:C26"/>
    <mergeCell ref="B27:C27"/>
    <mergeCell ref="O11:O12"/>
    <mergeCell ref="H9:K9"/>
    <mergeCell ref="H7:I7"/>
    <mergeCell ref="B13:C13"/>
    <mergeCell ref="M9:N9"/>
    <mergeCell ref="L11:L12"/>
    <mergeCell ref="M11:M12"/>
    <mergeCell ref="D11:D12"/>
    <mergeCell ref="E11:K11"/>
    <mergeCell ref="M38:N38"/>
    <mergeCell ref="C9:F9"/>
    <mergeCell ref="B14:C14"/>
    <mergeCell ref="D36:G36"/>
    <mergeCell ref="K36:L36"/>
    <mergeCell ref="N11:N12"/>
    <mergeCell ref="B17:C17"/>
    <mergeCell ref="B18:C18"/>
    <mergeCell ref="B24:C24"/>
    <mergeCell ref="B25:C25"/>
    <mergeCell ref="M39:N39"/>
    <mergeCell ref="A6:O6"/>
    <mergeCell ref="A2:O2"/>
    <mergeCell ref="A3:O3"/>
    <mergeCell ref="A4:I4"/>
    <mergeCell ref="A5:H5"/>
    <mergeCell ref="E7:F7"/>
    <mergeCell ref="A8:B8"/>
    <mergeCell ref="A11:A12"/>
    <mergeCell ref="B11:C12"/>
    <mergeCell ref="B31:C31"/>
    <mergeCell ref="B29:C29"/>
    <mergeCell ref="B30:C30"/>
    <mergeCell ref="A39:B39"/>
    <mergeCell ref="D39:G39"/>
    <mergeCell ref="A37:C37"/>
    <mergeCell ref="D38:G38"/>
    <mergeCell ref="A32:C32"/>
    <mergeCell ref="A33:C3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view="pageLayout" zoomScaleSheetLayoutView="100" workbookViewId="0" topLeftCell="A1">
      <selection activeCell="A7" sqref="A7"/>
    </sheetView>
  </sheetViews>
  <sheetFormatPr defaultColWidth="9.140625" defaultRowHeight="12.75"/>
  <cols>
    <col min="1" max="2" width="4.57421875" style="1" customWidth="1"/>
    <col min="3" max="3" width="43.140625" style="1" customWidth="1"/>
    <col min="4" max="4" width="14.00390625" style="1" customWidth="1"/>
    <col min="5" max="6" width="4.7109375" style="1" hidden="1" customWidth="1"/>
    <col min="7" max="7" width="9.7109375" style="1" customWidth="1"/>
    <col min="8" max="8" width="4.7109375" style="1" hidden="1" customWidth="1"/>
    <col min="9" max="9" width="4.28125" style="1" hidden="1" customWidth="1"/>
    <col min="10" max="10" width="10.57421875" style="1" customWidth="1"/>
    <col min="11" max="11" width="9.57421875" style="1" customWidth="1"/>
    <col min="12" max="12" width="11.421875" style="1" customWidth="1"/>
    <col min="13" max="13" width="11.140625" style="1" customWidth="1"/>
    <col min="14" max="14" width="9.28125" style="1" customWidth="1"/>
    <col min="15" max="15" width="16.140625" style="1" customWidth="1"/>
  </cols>
  <sheetData>
    <row r="1" spans="1:15" ht="18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93" t="str">
        <f>M!C6</f>
        <v>12-шакл</v>
      </c>
    </row>
    <row r="2" spans="1:15" ht="15.75" customHeight="1">
      <c r="A2" s="181" t="s">
        <v>149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ht="15.75" customHeight="1">
      <c r="A3" s="181" t="s">
        <v>148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5.75" customHeight="1">
      <c r="A4" s="182" t="s">
        <v>38</v>
      </c>
      <c r="B4" s="182"/>
      <c r="C4" s="182"/>
      <c r="D4" s="182"/>
      <c r="E4" s="182"/>
      <c r="F4" s="182"/>
      <c r="G4" s="182"/>
      <c r="H4" s="182"/>
      <c r="I4" s="182"/>
      <c r="J4" s="12" t="s">
        <v>125</v>
      </c>
      <c r="K4" s="23" t="str">
        <f>+M!D17</f>
        <v>I-18/10-203</v>
      </c>
      <c r="L4" s="23"/>
      <c r="M4" s="50"/>
      <c r="N4" s="50"/>
      <c r="O4" s="50"/>
    </row>
    <row r="5" spans="1:15" ht="15.75" customHeight="1">
      <c r="A5" s="182" t="str">
        <f>M!C24</f>
        <v>2017-2018 ўқув йили  </v>
      </c>
      <c r="B5" s="182"/>
      <c r="C5" s="182"/>
      <c r="D5" s="182"/>
      <c r="E5" s="182"/>
      <c r="F5" s="182"/>
      <c r="G5" s="182"/>
      <c r="H5" s="182"/>
      <c r="I5" s="51"/>
      <c r="J5" s="51" t="str">
        <f>M!C2</f>
        <v>баҳорги </v>
      </c>
      <c r="K5" s="52" t="s">
        <v>24</v>
      </c>
      <c r="N5" s="52"/>
      <c r="O5" s="52"/>
    </row>
    <row r="6" spans="1:15" ht="15.75" customHeight="1">
      <c r="A6" s="181" t="str">
        <f>+M!B24</f>
        <v>Сув хўжалигини ташкил этиш ва бошқариш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5" ht="15.75" customHeight="1">
      <c r="A7" s="12"/>
      <c r="B7" s="12"/>
      <c r="C7" s="53">
        <f>M!C3</f>
        <v>2</v>
      </c>
      <c r="D7" s="54" t="s">
        <v>6</v>
      </c>
      <c r="E7" s="183"/>
      <c r="F7" s="183"/>
      <c r="G7" s="22">
        <f>M!C4</f>
        <v>203</v>
      </c>
      <c r="H7" s="183"/>
      <c r="I7" s="183"/>
      <c r="J7" s="54" t="s">
        <v>23</v>
      </c>
      <c r="K7" s="22">
        <f>M!C5</f>
        <v>4</v>
      </c>
      <c r="L7" s="55" t="s">
        <v>7</v>
      </c>
      <c r="M7" s="55"/>
      <c r="N7" s="55"/>
      <c r="O7" s="55"/>
    </row>
    <row r="8" spans="1:15" ht="15.75" customHeight="1">
      <c r="A8" s="184" t="s">
        <v>39</v>
      </c>
      <c r="B8" s="184"/>
      <c r="C8" s="56" t="str">
        <f>M!B17</f>
        <v>Эконометрика</v>
      </c>
      <c r="D8" s="57" t="s">
        <v>49</v>
      </c>
      <c r="E8" s="57"/>
      <c r="F8" s="57"/>
      <c r="G8" s="58" t="str">
        <f>'ЖН-ОН-1'!AJ6</f>
        <v>Шодмонова Г</v>
      </c>
      <c r="H8" s="58"/>
      <c r="I8" s="59"/>
      <c r="J8" s="59"/>
      <c r="K8" s="60"/>
      <c r="L8" s="38" t="s">
        <v>48</v>
      </c>
      <c r="M8" s="38"/>
      <c r="N8" s="61" t="str">
        <f>'ЖН-ОН-1'!AJ7</f>
        <v>Шодмонова Г</v>
      </c>
      <c r="O8" s="62"/>
    </row>
    <row r="9" spans="1:15" ht="18.75" customHeight="1">
      <c r="A9" s="13" t="s">
        <v>25</v>
      </c>
      <c r="B9" s="13"/>
      <c r="C9" s="189" t="s">
        <v>26</v>
      </c>
      <c r="D9" s="189"/>
      <c r="E9" s="189"/>
      <c r="F9" s="189"/>
      <c r="G9" s="24">
        <f>M!C17</f>
        <v>122</v>
      </c>
      <c r="H9" s="190" t="s">
        <v>43</v>
      </c>
      <c r="I9" s="190"/>
      <c r="J9" s="190"/>
      <c r="K9" s="190"/>
      <c r="L9" s="110">
        <f>M!E17</f>
        <v>16</v>
      </c>
      <c r="M9" s="191" t="str">
        <f>M!F8</f>
        <v>июнь 2018 йил</v>
      </c>
      <c r="N9" s="191"/>
      <c r="O9" s="40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0.25" customHeight="1" thickBot="1">
      <c r="A11" s="185" t="s">
        <v>0</v>
      </c>
      <c r="B11" s="186" t="s">
        <v>40</v>
      </c>
      <c r="C11" s="186"/>
      <c r="D11" s="187" t="s">
        <v>8</v>
      </c>
      <c r="E11" s="186" t="s">
        <v>9</v>
      </c>
      <c r="F11" s="186"/>
      <c r="G11" s="186"/>
      <c r="H11" s="186"/>
      <c r="I11" s="186"/>
      <c r="J11" s="186"/>
      <c r="K11" s="186"/>
      <c r="L11" s="219" t="s">
        <v>10</v>
      </c>
      <c r="M11" s="188" t="s">
        <v>11</v>
      </c>
      <c r="N11" s="188" t="s">
        <v>12</v>
      </c>
      <c r="O11" s="186" t="s">
        <v>78</v>
      </c>
    </row>
    <row r="12" spans="1:15" ht="71.25" customHeight="1" thickBot="1">
      <c r="A12" s="185"/>
      <c r="B12" s="186"/>
      <c r="C12" s="186"/>
      <c r="D12" s="187"/>
      <c r="E12" s="79" t="s">
        <v>2</v>
      </c>
      <c r="F12" s="79" t="s">
        <v>3</v>
      </c>
      <c r="G12" s="79" t="s">
        <v>63</v>
      </c>
      <c r="H12" s="79" t="s">
        <v>34</v>
      </c>
      <c r="I12" s="79" t="s">
        <v>72</v>
      </c>
      <c r="J12" s="79" t="s">
        <v>56</v>
      </c>
      <c r="K12" s="79" t="s">
        <v>59</v>
      </c>
      <c r="L12" s="219"/>
      <c r="M12" s="188"/>
      <c r="N12" s="188"/>
      <c r="O12" s="186"/>
    </row>
    <row r="13" spans="1:15" s="2" customFormat="1" ht="27.75" customHeight="1" thickBot="1">
      <c r="A13" s="82">
        <f>'ЖН-ОН-1'!A9</f>
        <v>1</v>
      </c>
      <c r="B13" s="220" t="str">
        <f>'ЖН-ОН-1'!B9</f>
        <v>Акрамова Нилуфар Тулкиновна</v>
      </c>
      <c r="C13" s="220"/>
      <c r="D13" s="81">
        <f>'ЖН-ОН-1'!C9</f>
        <v>0</v>
      </c>
      <c r="E13" s="81">
        <f>'ЖН-ОН-1'!AF9+'ЖН-ОН-1'!AG9</f>
        <v>15</v>
      </c>
      <c r="F13" s="81">
        <f>'ЖН-ОН-1'!AH9+'ЖН-ОН-1'!AI9</f>
        <v>15</v>
      </c>
      <c r="G13" s="90">
        <f>+'ЖН-ОН-1'!AJ9+'ЖН-ОН-1'!AK9+'ЖН-ОН-1'!AL9+'ЖН-ОН-1'!AM9</f>
        <v>32</v>
      </c>
      <c r="H13" s="90">
        <f>'ЖН-ОН-2'!AJ10+'ЖН-ОН-2'!AK10</f>
        <v>0</v>
      </c>
      <c r="I13" s="90">
        <f>'ЖН-ОН-2'!AL10+'ЖН-ОН-2'!AM10</f>
        <v>0</v>
      </c>
      <c r="J13" s="90">
        <f>+'ЖН-ОН-2'!AJ9+'ЖН-ОН-2'!AK9+'ЖН-ОН-2'!AL9+'ЖН-ОН-2'!AM9</f>
        <v>0</v>
      </c>
      <c r="K13" s="90">
        <f>G13+J13</f>
        <v>32</v>
      </c>
      <c r="L13" s="88" t="str">
        <f aca="true" t="shared" si="0" ref="L13:L31">IF(OR(K13&lt;39),"-","")</f>
        <v>-</v>
      </c>
      <c r="M13" s="92">
        <f>IF(L13="-",K13,"")</f>
        <v>32</v>
      </c>
      <c r="N13" s="92" t="str">
        <f>IF(L13="-","-","")</f>
        <v>-</v>
      </c>
      <c r="O13" s="88"/>
    </row>
    <row r="14" spans="1:15" s="2" customFormat="1" ht="27.75" customHeight="1" thickBot="1">
      <c r="A14" s="82">
        <f>'ЖН-ОН-1'!A10</f>
        <v>2</v>
      </c>
      <c r="B14" s="220" t="str">
        <f>'ЖН-ОН-1'!B10</f>
        <v>Босимов Хайитбой Исоқ ўғли</v>
      </c>
      <c r="C14" s="220"/>
      <c r="D14" s="81" t="str">
        <f>'ЖН-ОН-1'!C10</f>
        <v>D-16-001</v>
      </c>
      <c r="E14" s="81">
        <f>'ЖН-ОН-1'!AF10+'ЖН-ОН-1'!AG10</f>
        <v>15</v>
      </c>
      <c r="F14" s="81">
        <f>'ЖН-ОН-1'!AH10+'ЖН-ОН-1'!AI10</f>
        <v>15</v>
      </c>
      <c r="G14" s="90">
        <f>+'ЖН-ОН-1'!AJ10+'ЖН-ОН-1'!AK10+'ЖН-ОН-1'!AL10+'ЖН-ОН-1'!AM10</f>
        <v>29</v>
      </c>
      <c r="H14" s="90">
        <f>'ЖН-ОН-2'!AJ11+'ЖН-ОН-2'!AK11</f>
        <v>0</v>
      </c>
      <c r="I14" s="90">
        <f>'ЖН-ОН-2'!AL11+'ЖН-ОН-2'!AM11</f>
        <v>0</v>
      </c>
      <c r="J14" s="90">
        <f>+'ЖН-ОН-2'!AJ10+'ЖН-ОН-2'!AK10+'ЖН-ОН-2'!AL10+'ЖН-ОН-2'!AM10</f>
        <v>0</v>
      </c>
      <c r="K14" s="90">
        <f aca="true" t="shared" si="1" ref="K14:K31">G14+J14</f>
        <v>29</v>
      </c>
      <c r="L14" s="88" t="str">
        <f t="shared" si="0"/>
        <v>-</v>
      </c>
      <c r="M14" s="88">
        <f aca="true" t="shared" si="2" ref="M14:M31">IF(L14="-",K14,"")</f>
        <v>29</v>
      </c>
      <c r="N14" s="88" t="str">
        <f aca="true" t="shared" si="3" ref="N14:N31">IF(L14="-","-","")</f>
        <v>-</v>
      </c>
      <c r="O14" s="88"/>
    </row>
    <row r="15" spans="1:15" s="2" customFormat="1" ht="27.75" customHeight="1" thickBot="1">
      <c r="A15" s="82">
        <f>'ЖН-ОН-1'!A11</f>
        <v>3</v>
      </c>
      <c r="B15" s="220" t="str">
        <f>'ЖН-ОН-1'!B11</f>
        <v>Дадарбаев Муҳриддин Абдурахмонович</v>
      </c>
      <c r="C15" s="220"/>
      <c r="D15" s="81" t="str">
        <f>'ЖН-ОН-1'!C11</f>
        <v>D-16-010</v>
      </c>
      <c r="E15" s="81">
        <f>'ЖН-ОН-1'!AF11+'ЖН-ОН-1'!AG11</f>
        <v>15</v>
      </c>
      <c r="F15" s="81">
        <f>'ЖН-ОН-1'!AH11+'ЖН-ОН-1'!AI11</f>
        <v>14</v>
      </c>
      <c r="G15" s="90">
        <f>+'ЖН-ОН-1'!AJ11+'ЖН-ОН-1'!AK11+'ЖН-ОН-1'!AL11+'ЖН-ОН-1'!AM11</f>
        <v>29</v>
      </c>
      <c r="H15" s="90">
        <f>'ЖН-ОН-2'!AJ12+'ЖН-ОН-2'!AK12</f>
        <v>0</v>
      </c>
      <c r="I15" s="90">
        <f>'ЖН-ОН-2'!AL12+'ЖН-ОН-2'!AM12</f>
        <v>0</v>
      </c>
      <c r="J15" s="90">
        <f>+'ЖН-ОН-2'!AJ11+'ЖН-ОН-2'!AK11+'ЖН-ОН-2'!AL11+'ЖН-ОН-2'!AM11</f>
        <v>0</v>
      </c>
      <c r="K15" s="90">
        <f t="shared" si="1"/>
        <v>29</v>
      </c>
      <c r="L15" s="88" t="str">
        <f t="shared" si="0"/>
        <v>-</v>
      </c>
      <c r="M15" s="88">
        <f t="shared" si="2"/>
        <v>29</v>
      </c>
      <c r="N15" s="88" t="str">
        <f t="shared" si="3"/>
        <v>-</v>
      </c>
      <c r="O15" s="88"/>
    </row>
    <row r="16" spans="1:15" s="2" customFormat="1" ht="27.75" customHeight="1" thickBot="1">
      <c r="A16" s="82">
        <f>'ЖН-ОН-1'!A12</f>
        <v>4</v>
      </c>
      <c r="B16" s="220" t="str">
        <f>'ЖН-ОН-1'!B12</f>
        <v>Дадаханов Билолхон Жобир ўғли </v>
      </c>
      <c r="C16" s="220"/>
      <c r="D16" s="81" t="str">
        <f>'ЖН-ОН-1'!C12</f>
        <v>K-16-072</v>
      </c>
      <c r="E16" s="81">
        <f>'ЖН-ОН-1'!AF12+'ЖН-ОН-1'!AG12</f>
        <v>13</v>
      </c>
      <c r="F16" s="81">
        <f>'ЖН-ОН-1'!AH12+'ЖН-ОН-1'!AI12</f>
        <v>13</v>
      </c>
      <c r="G16" s="90">
        <f>+'ЖН-ОН-1'!AJ12+'ЖН-ОН-1'!AK12+'ЖН-ОН-1'!AL12+'ЖН-ОН-1'!AM12</f>
        <v>26</v>
      </c>
      <c r="H16" s="90">
        <f>'ЖН-ОН-2'!AJ13+'ЖН-ОН-2'!AK13</f>
        <v>0</v>
      </c>
      <c r="I16" s="90">
        <f>'ЖН-ОН-2'!AL13+'ЖН-ОН-2'!AM13</f>
        <v>0</v>
      </c>
      <c r="J16" s="90">
        <f>+'ЖН-ОН-2'!AJ12+'ЖН-ОН-2'!AK12+'ЖН-ОН-2'!AL12+'ЖН-ОН-2'!AM12</f>
        <v>0</v>
      </c>
      <c r="K16" s="90">
        <f t="shared" si="1"/>
        <v>26</v>
      </c>
      <c r="L16" s="88" t="str">
        <f t="shared" si="0"/>
        <v>-</v>
      </c>
      <c r="M16" s="88">
        <f t="shared" si="2"/>
        <v>26</v>
      </c>
      <c r="N16" s="88" t="str">
        <f t="shared" si="3"/>
        <v>-</v>
      </c>
      <c r="O16" s="88"/>
    </row>
    <row r="17" spans="1:15" s="2" customFormat="1" ht="27.75" customHeight="1" thickBot="1">
      <c r="A17" s="82">
        <f>'ЖН-ОН-1'!A13</f>
        <v>5</v>
      </c>
      <c r="B17" s="220" t="str">
        <f>'ЖН-ОН-1'!B13</f>
        <v>Исаев Шаҳбоз Ёдгоржонович</v>
      </c>
      <c r="C17" s="220"/>
      <c r="D17" s="81" t="str">
        <f>'ЖН-ОН-1'!C13</f>
        <v>K-16-027</v>
      </c>
      <c r="E17" s="81">
        <f>'ЖН-ОН-1'!AF13+'ЖН-ОН-1'!AG13</f>
        <v>16</v>
      </c>
      <c r="F17" s="81">
        <f>'ЖН-ОН-1'!AH13+'ЖН-ОН-1'!AI13</f>
        <v>16</v>
      </c>
      <c r="G17" s="90">
        <f>+'ЖН-ОН-1'!AJ13+'ЖН-ОН-1'!AK13+'ЖН-ОН-1'!AL13+'ЖН-ОН-1'!AM13</f>
        <v>31</v>
      </c>
      <c r="H17" s="90">
        <f>'ЖН-ОН-2'!AJ14+'ЖН-ОН-2'!AK14</f>
        <v>0</v>
      </c>
      <c r="I17" s="90">
        <f>'ЖН-ОН-2'!AL14+'ЖН-ОН-2'!AM14</f>
        <v>0</v>
      </c>
      <c r="J17" s="90">
        <f>+'ЖН-ОН-2'!AJ13+'ЖН-ОН-2'!AK13+'ЖН-ОН-2'!AL13+'ЖН-ОН-2'!AM13</f>
        <v>0</v>
      </c>
      <c r="K17" s="90">
        <f t="shared" si="1"/>
        <v>31</v>
      </c>
      <c r="L17" s="88" t="str">
        <f t="shared" si="0"/>
        <v>-</v>
      </c>
      <c r="M17" s="88">
        <f t="shared" si="2"/>
        <v>31</v>
      </c>
      <c r="N17" s="88" t="str">
        <f t="shared" si="3"/>
        <v>-</v>
      </c>
      <c r="O17" s="88"/>
    </row>
    <row r="18" spans="1:15" s="2" customFormat="1" ht="27.75" customHeight="1" thickBot="1">
      <c r="A18" s="82">
        <f>'ЖН-ОН-1'!A14</f>
        <v>6</v>
      </c>
      <c r="B18" s="220" t="str">
        <f>'ЖН-ОН-1'!B14</f>
        <v>Йигиталиев Бекзод</v>
      </c>
      <c r="C18" s="220"/>
      <c r="D18" s="81">
        <f>'ЖН-ОН-1'!C14</f>
        <v>0</v>
      </c>
      <c r="E18" s="81">
        <f>'ЖН-ОН-1'!AF14+'ЖН-ОН-1'!AG14</f>
        <v>11</v>
      </c>
      <c r="F18" s="81">
        <f>'ЖН-ОН-1'!AH14+'ЖН-ОН-1'!AI14</f>
        <v>12</v>
      </c>
      <c r="G18" s="90">
        <f>+'ЖН-ОН-1'!AJ14+'ЖН-ОН-1'!AK14+'ЖН-ОН-1'!AL14+'ЖН-ОН-1'!AM14</f>
        <v>20</v>
      </c>
      <c r="H18" s="90">
        <f>'ЖН-ОН-2'!AJ15+'ЖН-ОН-2'!AK15</f>
        <v>0</v>
      </c>
      <c r="I18" s="90">
        <f>'ЖН-ОН-2'!AL15+'ЖН-ОН-2'!AM15</f>
        <v>0</v>
      </c>
      <c r="J18" s="90">
        <f>+'ЖН-ОН-2'!AJ14+'ЖН-ОН-2'!AK14+'ЖН-ОН-2'!AL14+'ЖН-ОН-2'!AM14</f>
        <v>0</v>
      </c>
      <c r="K18" s="90">
        <f t="shared" si="1"/>
        <v>20</v>
      </c>
      <c r="L18" s="88" t="str">
        <f t="shared" si="0"/>
        <v>-</v>
      </c>
      <c r="M18" s="88">
        <f t="shared" si="2"/>
        <v>20</v>
      </c>
      <c r="N18" s="88" t="str">
        <f t="shared" si="3"/>
        <v>-</v>
      </c>
      <c r="O18" s="88"/>
    </row>
    <row r="19" spans="1:15" s="2" customFormat="1" ht="27.75" customHeight="1" thickBot="1">
      <c r="A19" s="82">
        <f>'ЖН-ОН-1'!A15</f>
        <v>7</v>
      </c>
      <c r="B19" s="220" t="str">
        <f>'ЖН-ОН-1'!B15</f>
        <v>Кенжаева Нафиса Рустамовна</v>
      </c>
      <c r="C19" s="220"/>
      <c r="D19" s="81" t="str">
        <f>'ЖН-ОН-1'!C15</f>
        <v>K-16-069</v>
      </c>
      <c r="E19" s="81">
        <f>'ЖН-ОН-1'!AF15+'ЖН-ОН-1'!AG15</f>
        <v>14</v>
      </c>
      <c r="F19" s="81">
        <f>'ЖН-ОН-1'!AH15+'ЖН-ОН-1'!AI15</f>
        <v>13</v>
      </c>
      <c r="G19" s="90">
        <f>+'ЖН-ОН-1'!AJ15+'ЖН-ОН-1'!AK15+'ЖН-ОН-1'!AL15+'ЖН-ОН-1'!AM15</f>
        <v>29</v>
      </c>
      <c r="H19" s="90">
        <f>'ЖН-ОН-2'!AJ16+'ЖН-ОН-2'!AK16</f>
        <v>0</v>
      </c>
      <c r="I19" s="90">
        <f>'ЖН-ОН-2'!AL16+'ЖН-ОН-2'!AM16</f>
        <v>0</v>
      </c>
      <c r="J19" s="90">
        <f>+'ЖН-ОН-2'!AJ15+'ЖН-ОН-2'!AK15+'ЖН-ОН-2'!AL15+'ЖН-ОН-2'!AM15</f>
        <v>0</v>
      </c>
      <c r="K19" s="90">
        <f t="shared" si="1"/>
        <v>29</v>
      </c>
      <c r="L19" s="88" t="str">
        <f t="shared" si="0"/>
        <v>-</v>
      </c>
      <c r="M19" s="88">
        <f t="shared" si="2"/>
        <v>29</v>
      </c>
      <c r="N19" s="88" t="str">
        <f t="shared" si="3"/>
        <v>-</v>
      </c>
      <c r="O19" s="88"/>
    </row>
    <row r="20" spans="1:15" s="2" customFormat="1" ht="27.75" customHeight="1" thickBot="1">
      <c r="A20" s="82">
        <f>'ЖН-ОН-1'!A16</f>
        <v>8</v>
      </c>
      <c r="B20" s="220" t="str">
        <f>'ЖН-ОН-1'!B16</f>
        <v>Маҳмудов Жасурбек Шаҳобжонович</v>
      </c>
      <c r="C20" s="220"/>
      <c r="D20" s="81" t="str">
        <f>'ЖН-ОН-1'!C16</f>
        <v>K-16-020</v>
      </c>
      <c r="E20" s="81">
        <f>'ЖН-ОН-1'!AF16+'ЖН-ОН-1'!AG16</f>
        <v>15</v>
      </c>
      <c r="F20" s="81">
        <f>'ЖН-ОН-1'!AH16+'ЖН-ОН-1'!AI16</f>
        <v>16</v>
      </c>
      <c r="G20" s="90">
        <f>+'ЖН-ОН-1'!AJ16+'ЖН-ОН-1'!AK16+'ЖН-ОН-1'!AL16+'ЖН-ОН-1'!AM16</f>
        <v>34</v>
      </c>
      <c r="H20" s="90">
        <f>'ЖН-ОН-2'!AJ17+'ЖН-ОН-2'!AK17</f>
        <v>0</v>
      </c>
      <c r="I20" s="90">
        <f>'ЖН-ОН-2'!AL17+'ЖН-ОН-2'!AM17</f>
        <v>0</v>
      </c>
      <c r="J20" s="90">
        <f>+'ЖН-ОН-2'!AJ16+'ЖН-ОН-2'!AK16+'ЖН-ОН-2'!AL16+'ЖН-ОН-2'!AM16</f>
        <v>0</v>
      </c>
      <c r="K20" s="90">
        <f t="shared" si="1"/>
        <v>34</v>
      </c>
      <c r="L20" s="88" t="str">
        <f t="shared" si="0"/>
        <v>-</v>
      </c>
      <c r="M20" s="88">
        <f t="shared" si="2"/>
        <v>34</v>
      </c>
      <c r="N20" s="88" t="str">
        <f t="shared" si="3"/>
        <v>-</v>
      </c>
      <c r="O20" s="88"/>
    </row>
    <row r="21" spans="1:15" s="2" customFormat="1" ht="27.75" customHeight="1" thickBot="1">
      <c r="A21" s="82">
        <f>'ЖН-ОН-1'!A17</f>
        <v>9</v>
      </c>
      <c r="B21" s="220" t="str">
        <f>'ЖН-ОН-1'!B17</f>
        <v>Нарбаев Нурсултан Нургалий ули</v>
      </c>
      <c r="C21" s="220"/>
      <c r="D21" s="81" t="str">
        <f>'ЖН-ОН-1'!C17</f>
        <v>K-16-018</v>
      </c>
      <c r="E21" s="81">
        <f>'ЖН-ОН-1'!AF17+'ЖН-ОН-1'!AG17</f>
        <v>14</v>
      </c>
      <c r="F21" s="81">
        <f>'ЖН-ОН-1'!AH17+'ЖН-ОН-1'!AI17</f>
        <v>13</v>
      </c>
      <c r="G21" s="90">
        <f>+'ЖН-ОН-1'!AJ17+'ЖН-ОН-1'!AK17+'ЖН-ОН-1'!AL17+'ЖН-ОН-1'!AM17</f>
        <v>30</v>
      </c>
      <c r="H21" s="90">
        <f>'ЖН-ОН-2'!AJ21+'ЖН-ОН-2'!AK21</f>
        <v>0</v>
      </c>
      <c r="I21" s="90">
        <f>'ЖН-ОН-2'!AL21+'ЖН-ОН-2'!AM21</f>
        <v>0</v>
      </c>
      <c r="J21" s="90">
        <f>+'ЖН-ОН-2'!AJ17+'ЖН-ОН-2'!AK17+'ЖН-ОН-2'!AL17+'ЖН-ОН-2'!AM17</f>
        <v>0</v>
      </c>
      <c r="K21" s="90">
        <f t="shared" si="1"/>
        <v>30</v>
      </c>
      <c r="L21" s="88" t="str">
        <f t="shared" si="0"/>
        <v>-</v>
      </c>
      <c r="M21" s="88">
        <f t="shared" si="2"/>
        <v>30</v>
      </c>
      <c r="N21" s="88" t="str">
        <f t="shared" si="3"/>
        <v>-</v>
      </c>
      <c r="O21" s="88"/>
    </row>
    <row r="22" spans="1:15" s="2" customFormat="1" ht="27.75" customHeight="1" thickBot="1">
      <c r="A22" s="82">
        <f>'ЖН-ОН-1'!A18</f>
        <v>10</v>
      </c>
      <c r="B22" s="220" t="str">
        <f>'ЖН-ОН-1'!B18</f>
        <v>Ражабов Нурмуҳаммад Алишер ўғли</v>
      </c>
      <c r="C22" s="220"/>
      <c r="D22" s="81" t="str">
        <f>'ЖН-ОН-1'!C18</f>
        <v>K-16-042</v>
      </c>
      <c r="E22" s="81">
        <f>'ЖН-ОН-1'!AF18+'ЖН-ОН-1'!AG18</f>
        <v>16</v>
      </c>
      <c r="F22" s="81">
        <f>'ЖН-ОН-1'!AH18+'ЖН-ОН-1'!AI18</f>
        <v>15</v>
      </c>
      <c r="G22" s="90">
        <f>+'ЖН-ОН-1'!AJ18+'ЖН-ОН-1'!AK18+'ЖН-ОН-1'!AL18+'ЖН-ОН-1'!AM18</f>
        <v>31</v>
      </c>
      <c r="H22" s="90">
        <f>'ЖН-ОН-2'!AJ22+'ЖН-ОН-2'!AK22</f>
        <v>0</v>
      </c>
      <c r="I22" s="90">
        <f>'ЖН-ОН-2'!AL22+'ЖН-ОН-2'!AM22</f>
        <v>0</v>
      </c>
      <c r="J22" s="90">
        <f>+'ЖН-ОН-2'!AJ18+'ЖН-ОН-2'!AK18+'ЖН-ОН-2'!AL18+'ЖН-ОН-2'!AM18</f>
        <v>0</v>
      </c>
      <c r="K22" s="90">
        <f t="shared" si="1"/>
        <v>31</v>
      </c>
      <c r="L22" s="88" t="str">
        <f t="shared" si="0"/>
        <v>-</v>
      </c>
      <c r="M22" s="88">
        <f t="shared" si="2"/>
        <v>31</v>
      </c>
      <c r="N22" s="88" t="str">
        <f t="shared" si="3"/>
        <v>-</v>
      </c>
      <c r="O22" s="88"/>
    </row>
    <row r="23" spans="1:15" s="2" customFormat="1" ht="27.75" customHeight="1" thickBot="1">
      <c r="A23" s="82">
        <f>'ЖН-ОН-1'!A19</f>
        <v>11</v>
      </c>
      <c r="B23" s="220" t="str">
        <f>'ЖН-ОН-1'!B19</f>
        <v>Ражабова Қурвонгул Алишер қизи</v>
      </c>
      <c r="C23" s="220"/>
      <c r="D23" s="81" t="str">
        <f>'ЖН-ОН-1'!C19</f>
        <v>K-16-070</v>
      </c>
      <c r="E23" s="81">
        <f>'ЖН-ОН-1'!AF19+'ЖН-ОН-1'!AG19</f>
        <v>16</v>
      </c>
      <c r="F23" s="81">
        <f>'ЖН-ОН-1'!AH19+'ЖН-ОН-1'!AI19</f>
        <v>15</v>
      </c>
      <c r="G23" s="90">
        <f>+'ЖН-ОН-1'!AJ19+'ЖН-ОН-1'!AK19+'ЖН-ОН-1'!AL19+'ЖН-ОН-1'!AM19</f>
        <v>31</v>
      </c>
      <c r="H23" s="90">
        <f>'ЖН-ОН-2'!AJ23+'ЖН-ОН-2'!AK23</f>
        <v>0</v>
      </c>
      <c r="I23" s="90">
        <f>'ЖН-ОН-2'!AL23+'ЖН-ОН-2'!AM23</f>
        <v>0</v>
      </c>
      <c r="J23" s="90">
        <f>+'ЖН-ОН-2'!AJ19+'ЖН-ОН-2'!AK19+'ЖН-ОН-2'!AL19+'ЖН-ОН-2'!AM19</f>
        <v>0</v>
      </c>
      <c r="K23" s="90">
        <f t="shared" si="1"/>
        <v>31</v>
      </c>
      <c r="L23" s="88" t="str">
        <f t="shared" si="0"/>
        <v>-</v>
      </c>
      <c r="M23" s="88">
        <f t="shared" si="2"/>
        <v>31</v>
      </c>
      <c r="N23" s="88" t="str">
        <f t="shared" si="3"/>
        <v>-</v>
      </c>
      <c r="O23" s="88"/>
    </row>
    <row r="24" spans="1:15" s="2" customFormat="1" ht="27.75" customHeight="1" thickBot="1">
      <c r="A24" s="82">
        <f>+A23:C23+1</f>
        <v>12</v>
      </c>
      <c r="B24" s="220" t="str">
        <f>'ЖН-ОН-1'!B20</f>
        <v>Саидахмедов Жахонгир Бахтибек ўғли</v>
      </c>
      <c r="C24" s="220"/>
      <c r="D24" s="81" t="str">
        <f>'ЖН-ОН-1'!C20</f>
        <v>K-16-049</v>
      </c>
      <c r="E24" s="81"/>
      <c r="F24" s="81"/>
      <c r="G24" s="90">
        <f>+'ЖН-ОН-1'!AJ20+'ЖН-ОН-1'!AK20+'ЖН-ОН-1'!AL20+'ЖН-ОН-1'!AM20</f>
        <v>31</v>
      </c>
      <c r="H24" s="90"/>
      <c r="I24" s="90"/>
      <c r="J24" s="90">
        <f>+'ЖН-ОН-2'!AJ20+'ЖН-ОН-2'!AK20+'ЖН-ОН-2'!AL20+'ЖН-ОН-2'!AM20</f>
        <v>0</v>
      </c>
      <c r="K24" s="90">
        <f t="shared" si="1"/>
        <v>31</v>
      </c>
      <c r="L24" s="88" t="str">
        <f t="shared" si="0"/>
        <v>-</v>
      </c>
      <c r="M24" s="88">
        <f t="shared" si="2"/>
        <v>31</v>
      </c>
      <c r="N24" s="88" t="str">
        <f t="shared" si="3"/>
        <v>-</v>
      </c>
      <c r="O24" s="88"/>
    </row>
    <row r="25" spans="1:15" s="2" customFormat="1" ht="27.75" customHeight="1" thickBot="1">
      <c r="A25" s="82">
        <f aca="true" t="shared" si="4" ref="A25:A31">+A24:C24+1</f>
        <v>13</v>
      </c>
      <c r="B25" s="220" t="str">
        <f>'ЖН-ОН-1'!B21</f>
        <v>Сулаймонов Шохбозбек Ҳусанхонович</v>
      </c>
      <c r="C25" s="220"/>
      <c r="D25" s="81" t="str">
        <f>'ЖН-ОН-1'!C21</f>
        <v>K-16-050</v>
      </c>
      <c r="E25" s="81"/>
      <c r="F25" s="81"/>
      <c r="G25" s="90">
        <f>+'ЖН-ОН-1'!AJ21+'ЖН-ОН-1'!AK21+'ЖН-ОН-1'!AL21+'ЖН-ОН-1'!AM21</f>
        <v>31</v>
      </c>
      <c r="H25" s="90"/>
      <c r="I25" s="90"/>
      <c r="J25" s="90">
        <f>+'ЖН-ОН-2'!AJ21+'ЖН-ОН-2'!AK21+'ЖН-ОН-2'!AL21+'ЖН-ОН-2'!AM21</f>
        <v>0</v>
      </c>
      <c r="K25" s="90">
        <f t="shared" si="1"/>
        <v>31</v>
      </c>
      <c r="L25" s="88" t="str">
        <f t="shared" si="0"/>
        <v>-</v>
      </c>
      <c r="M25" s="88">
        <f t="shared" si="2"/>
        <v>31</v>
      </c>
      <c r="N25" s="88" t="str">
        <f t="shared" si="3"/>
        <v>-</v>
      </c>
      <c r="O25" s="88"/>
    </row>
    <row r="26" spans="1:15" s="2" customFormat="1" ht="27.75" customHeight="1" thickBot="1">
      <c r="A26" s="82">
        <f t="shared" si="4"/>
        <v>14</v>
      </c>
      <c r="B26" s="220" t="str">
        <f>'ЖН-ОН-1'!B22</f>
        <v>Утанов Акбар Эшпулат ўғли</v>
      </c>
      <c r="C26" s="220"/>
      <c r="D26" s="81" t="str">
        <f>'ЖН-ОН-1'!C22</f>
        <v>K-16-029</v>
      </c>
      <c r="E26" s="81"/>
      <c r="F26" s="81"/>
      <c r="G26" s="90">
        <f>+'ЖН-ОН-1'!AJ22+'ЖН-ОН-1'!AK22+'ЖН-ОН-1'!AL22+'ЖН-ОН-1'!AM22</f>
        <v>24</v>
      </c>
      <c r="H26" s="90"/>
      <c r="I26" s="90"/>
      <c r="J26" s="90">
        <f>+'ЖН-ОН-2'!AJ22+'ЖН-ОН-2'!AK22+'ЖН-ОН-2'!AL22+'ЖН-ОН-2'!AM22</f>
        <v>0</v>
      </c>
      <c r="K26" s="90">
        <f t="shared" si="1"/>
        <v>24</v>
      </c>
      <c r="L26" s="88" t="str">
        <f t="shared" si="0"/>
        <v>-</v>
      </c>
      <c r="M26" s="88">
        <f t="shared" si="2"/>
        <v>24</v>
      </c>
      <c r="N26" s="88" t="str">
        <f t="shared" si="3"/>
        <v>-</v>
      </c>
      <c r="O26" s="88"/>
    </row>
    <row r="27" spans="1:15" s="2" customFormat="1" ht="27.75" customHeight="1" thickBot="1">
      <c r="A27" s="82">
        <f t="shared" si="4"/>
        <v>15</v>
      </c>
      <c r="B27" s="220" t="str">
        <f>'ЖН-ОН-1'!B23</f>
        <v>Хакимов Жавоҳир Усмонович</v>
      </c>
      <c r="C27" s="220"/>
      <c r="D27" s="81" t="str">
        <f>'ЖН-ОН-1'!C23</f>
        <v>D-16-012</v>
      </c>
      <c r="E27" s="81"/>
      <c r="F27" s="81"/>
      <c r="G27" s="90">
        <f>+'ЖН-ОН-1'!AJ23+'ЖН-ОН-1'!AK23+'ЖН-ОН-1'!AL23+'ЖН-ОН-1'!AM23</f>
        <v>34</v>
      </c>
      <c r="H27" s="90"/>
      <c r="I27" s="90"/>
      <c r="J27" s="90">
        <f>+'ЖН-ОН-2'!AJ23+'ЖН-ОН-2'!AK23+'ЖН-ОН-2'!AL23+'ЖН-ОН-2'!AM23</f>
        <v>0</v>
      </c>
      <c r="K27" s="90">
        <f t="shared" si="1"/>
        <v>34</v>
      </c>
      <c r="L27" s="88" t="str">
        <f t="shared" si="0"/>
        <v>-</v>
      </c>
      <c r="M27" s="88">
        <f t="shared" si="2"/>
        <v>34</v>
      </c>
      <c r="N27" s="88" t="str">
        <f t="shared" si="3"/>
        <v>-</v>
      </c>
      <c r="O27" s="88"/>
    </row>
    <row r="28" spans="1:15" s="2" customFormat="1" ht="27.75" customHeight="1" thickBot="1">
      <c r="A28" s="82">
        <f t="shared" si="4"/>
        <v>16</v>
      </c>
      <c r="B28" s="220" t="str">
        <f>'ЖН-ОН-1'!B24</f>
        <v>Хидиров Шохрух Бобир ўғли</v>
      </c>
      <c r="C28" s="220"/>
      <c r="D28" s="81" t="str">
        <f>'ЖН-ОН-1'!C24</f>
        <v>K-16-025</v>
      </c>
      <c r="E28" s="81">
        <f>'ЖН-ОН-1'!AF20+'ЖН-ОН-1'!AG20</f>
        <v>15</v>
      </c>
      <c r="F28" s="81">
        <f>'ЖН-ОН-1'!AH20+'ЖН-ОН-1'!AI20</f>
        <v>16</v>
      </c>
      <c r="G28" s="90">
        <f>+'ЖН-ОН-1'!AJ24+'ЖН-ОН-1'!AK24+'ЖН-ОН-1'!AL24+'ЖН-ОН-1'!AM24</f>
        <v>30</v>
      </c>
      <c r="H28" s="90">
        <f>'ЖН-ОН-2'!AJ24+'ЖН-ОН-2'!AK24</f>
        <v>0</v>
      </c>
      <c r="I28" s="90">
        <f>'ЖН-ОН-2'!AL24+'ЖН-ОН-2'!AM24</f>
        <v>0</v>
      </c>
      <c r="J28" s="90">
        <f>+'ЖН-ОН-2'!AJ24+'ЖН-ОН-2'!AK24+'ЖН-ОН-2'!AL24+'ЖН-ОН-2'!AM24</f>
        <v>0</v>
      </c>
      <c r="K28" s="90">
        <f t="shared" si="1"/>
        <v>30</v>
      </c>
      <c r="L28" s="88" t="str">
        <f t="shared" si="0"/>
        <v>-</v>
      </c>
      <c r="M28" s="88">
        <f t="shared" si="2"/>
        <v>30</v>
      </c>
      <c r="N28" s="88" t="str">
        <f t="shared" si="3"/>
        <v>-</v>
      </c>
      <c r="O28" s="88"/>
    </row>
    <row r="29" spans="1:15" s="2" customFormat="1" ht="27.75" customHeight="1" thickBot="1">
      <c r="A29" s="82">
        <f t="shared" si="4"/>
        <v>17</v>
      </c>
      <c r="B29" s="220" t="str">
        <f>'ЖН-ОН-1'!B25</f>
        <v>Хушшиев Шерзод Бозор ўғли</v>
      </c>
      <c r="C29" s="220"/>
      <c r="D29" s="81" t="str">
        <f>'ЖН-ОН-1'!C25</f>
        <v>K-16-026</v>
      </c>
      <c r="E29" s="81">
        <f>'ЖН-ОН-1'!AF24+'ЖН-ОН-1'!AG24</f>
        <v>16</v>
      </c>
      <c r="F29" s="81">
        <f>'ЖН-ОН-1'!AH24+'ЖН-ОН-1'!AI24</f>
        <v>15</v>
      </c>
      <c r="G29" s="90">
        <f>+'ЖН-ОН-1'!AJ25+'ЖН-ОН-1'!AK25+'ЖН-ОН-1'!AL25+'ЖН-ОН-1'!AM25</f>
        <v>33</v>
      </c>
      <c r="H29" s="90">
        <f>'ЖН-ОН-2'!AJ25+'ЖН-ОН-2'!AK25</f>
        <v>0</v>
      </c>
      <c r="I29" s="90">
        <f>'ЖН-ОН-2'!AL25+'ЖН-ОН-2'!AM25</f>
        <v>0</v>
      </c>
      <c r="J29" s="90">
        <f>+'ЖН-ОН-2'!AJ25+'ЖН-ОН-2'!AK25+'ЖН-ОН-2'!AL25+'ЖН-ОН-2'!AM25</f>
        <v>0</v>
      </c>
      <c r="K29" s="90">
        <f t="shared" si="1"/>
        <v>33</v>
      </c>
      <c r="L29" s="88" t="str">
        <f t="shared" si="0"/>
        <v>-</v>
      </c>
      <c r="M29" s="88">
        <f t="shared" si="2"/>
        <v>33</v>
      </c>
      <c r="N29" s="88" t="str">
        <f t="shared" si="3"/>
        <v>-</v>
      </c>
      <c r="O29" s="88"/>
    </row>
    <row r="30" spans="1:15" s="2" customFormat="1" ht="27.75" customHeight="1" thickBot="1">
      <c r="A30" s="82">
        <f t="shared" si="4"/>
        <v>18</v>
      </c>
      <c r="B30" s="220" t="str">
        <f>'ЖН-ОН-1'!B26</f>
        <v>Ширинбоев Умиджон Бахтиёр ўғли</v>
      </c>
      <c r="C30" s="220"/>
      <c r="D30" s="81">
        <f>'ЖН-ОН-1'!C26</f>
        <v>0</v>
      </c>
      <c r="E30" s="81">
        <f>'ЖН-ОН-1'!AF25+'ЖН-ОН-1'!AG25</f>
        <v>15</v>
      </c>
      <c r="F30" s="81">
        <f>'ЖН-ОН-1'!AH25+'ЖН-ОН-1'!AI25</f>
        <v>14</v>
      </c>
      <c r="G30" s="90">
        <f>+'ЖН-ОН-1'!AJ26+'ЖН-ОН-1'!AK26+'ЖН-ОН-1'!AL26+'ЖН-ОН-1'!AM26</f>
        <v>32</v>
      </c>
      <c r="H30" s="90">
        <f>'ЖН-ОН-2'!AJ27+'ЖН-ОН-2'!AK27</f>
        <v>0</v>
      </c>
      <c r="I30" s="90">
        <f>'ЖН-ОН-2'!AL27+'ЖН-ОН-2'!AM27</f>
        <v>0</v>
      </c>
      <c r="J30" s="90">
        <f>+'ЖН-ОН-2'!AJ26+'ЖН-ОН-2'!AK26+'ЖН-ОН-2'!AL26+'ЖН-ОН-2'!AM26</f>
        <v>0</v>
      </c>
      <c r="K30" s="90">
        <f t="shared" si="1"/>
        <v>32</v>
      </c>
      <c r="L30" s="88" t="str">
        <f t="shared" si="0"/>
        <v>-</v>
      </c>
      <c r="M30" s="88">
        <f t="shared" si="2"/>
        <v>32</v>
      </c>
      <c r="N30" s="88" t="str">
        <f t="shared" si="3"/>
        <v>-</v>
      </c>
      <c r="O30" s="88"/>
    </row>
    <row r="31" spans="1:15" s="2" customFormat="1" ht="27.75" customHeight="1" thickBot="1">
      <c r="A31" s="82">
        <f t="shared" si="4"/>
        <v>19</v>
      </c>
      <c r="B31" s="220" t="str">
        <f>'ЖН-ОН-1'!B27</f>
        <v>Останов Шерали Жуманович</v>
      </c>
      <c r="C31" s="220"/>
      <c r="D31" s="81" t="str">
        <f>'ЖН-ОН-1'!C27</f>
        <v>D-16-008</v>
      </c>
      <c r="E31" s="81">
        <f>'ЖН-ОН-1'!AF27+'ЖН-ОН-1'!AG27</f>
        <v>13</v>
      </c>
      <c r="F31" s="81">
        <f>'ЖН-ОН-1'!AH27+'ЖН-ОН-1'!AI27</f>
        <v>15</v>
      </c>
      <c r="G31" s="90">
        <f>+'ЖН-ОН-1'!AJ27+'ЖН-ОН-1'!AK27+'ЖН-ОН-1'!AL27+'ЖН-ОН-1'!AM27</f>
        <v>28</v>
      </c>
      <c r="H31" s="90">
        <f>'ЖН-ОН-2'!AJ28+'ЖН-ОН-2'!AK28</f>
        <v>0</v>
      </c>
      <c r="I31" s="90">
        <f>'ЖН-ОН-2'!AL28+'ЖН-ОН-2'!AM28</f>
        <v>0</v>
      </c>
      <c r="J31" s="90">
        <f>+'ЖН-ОН-2'!AJ27+'ЖН-ОН-2'!AK27+'ЖН-ОН-2'!AL27+'ЖН-ОН-2'!AM27</f>
        <v>0</v>
      </c>
      <c r="K31" s="90">
        <f t="shared" si="1"/>
        <v>28</v>
      </c>
      <c r="L31" s="88" t="str">
        <f t="shared" si="0"/>
        <v>-</v>
      </c>
      <c r="M31" s="88">
        <f t="shared" si="2"/>
        <v>28</v>
      </c>
      <c r="N31" s="88" t="str">
        <f t="shared" si="3"/>
        <v>-</v>
      </c>
      <c r="O31" s="88"/>
    </row>
    <row r="32" spans="1:15" ht="49.5" customHeight="1" thickBot="1">
      <c r="A32" s="209" t="s">
        <v>14</v>
      </c>
      <c r="B32" s="209"/>
      <c r="C32" s="209"/>
      <c r="D32" s="84"/>
      <c r="E32" s="85"/>
      <c r="F32" s="86"/>
      <c r="G32" s="86"/>
      <c r="H32" s="86"/>
      <c r="I32" s="85"/>
      <c r="J32" s="85"/>
      <c r="K32" s="87"/>
      <c r="L32" s="87"/>
      <c r="M32" s="85"/>
      <c r="N32" s="85"/>
      <c r="O32" s="94"/>
    </row>
    <row r="33" spans="1:3" ht="39.75" customHeight="1">
      <c r="A33" s="198"/>
      <c r="B33" s="198"/>
      <c r="C33" s="198"/>
    </row>
    <row r="34" spans="1:15" ht="18.75">
      <c r="A34" s="14"/>
      <c r="B34" s="14"/>
      <c r="C34" s="15" t="s">
        <v>15</v>
      </c>
      <c r="D34" s="39">
        <f>M!G24</f>
        <v>19</v>
      </c>
      <c r="E34" s="45"/>
      <c r="F34" s="45"/>
      <c r="G34" s="17" t="s">
        <v>77</v>
      </c>
      <c r="H34" s="17"/>
      <c r="I34" s="17"/>
      <c r="J34" s="17"/>
      <c r="K34" s="11"/>
      <c r="L34" s="11"/>
      <c r="M34" s="11"/>
      <c r="N34" s="18"/>
      <c r="O34" s="11"/>
    </row>
    <row r="35" spans="1:15" ht="18.75">
      <c r="A35" s="14"/>
      <c r="B35" s="14"/>
      <c r="C35" s="15"/>
      <c r="D35" s="46"/>
      <c r="E35" s="17"/>
      <c r="F35" s="17"/>
      <c r="G35" s="17"/>
      <c r="H35" s="17"/>
      <c r="I35" s="11"/>
      <c r="J35" s="11"/>
      <c r="K35" s="17"/>
      <c r="L35" s="17"/>
      <c r="M35" s="11"/>
      <c r="N35" s="18"/>
      <c r="O35" s="11"/>
    </row>
    <row r="36" spans="1:15" ht="53.25" customHeight="1">
      <c r="A36" s="11"/>
      <c r="B36" s="11"/>
      <c r="C36" s="18"/>
      <c r="D36" s="199" t="s">
        <v>16</v>
      </c>
      <c r="E36" s="199"/>
      <c r="F36" s="199"/>
      <c r="G36" s="199"/>
      <c r="H36" s="65"/>
      <c r="I36" s="16"/>
      <c r="J36" s="16"/>
      <c r="K36" s="200" t="s">
        <v>17</v>
      </c>
      <c r="L36" s="200"/>
      <c r="M36" s="16"/>
      <c r="N36" s="16"/>
      <c r="O36" s="11"/>
    </row>
    <row r="37" spans="1:15" ht="18.75">
      <c r="A37" s="192"/>
      <c r="B37" s="192"/>
      <c r="C37" s="19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8.75">
      <c r="A38" s="18" t="s">
        <v>73</v>
      </c>
      <c r="B38" s="18"/>
      <c r="C38" s="18"/>
      <c r="D38" s="215" t="str">
        <f>M!F24</f>
        <v>О.Кучаров</v>
      </c>
      <c r="E38" s="215"/>
      <c r="F38" s="215"/>
      <c r="G38" s="215"/>
      <c r="H38" s="45"/>
      <c r="I38" s="45"/>
      <c r="J38" s="45"/>
      <c r="K38" s="17" t="s">
        <v>18</v>
      </c>
      <c r="L38" s="17"/>
      <c r="M38" s="194"/>
      <c r="N38" s="194"/>
      <c r="O38" s="63" t="str">
        <f>M!G17</f>
        <v>М.Маматқулов</v>
      </c>
    </row>
    <row r="39" spans="1:15" ht="18.75">
      <c r="A39" s="195" t="s">
        <v>19</v>
      </c>
      <c r="B39" s="195"/>
      <c r="C39" s="19" t="s">
        <v>1</v>
      </c>
      <c r="D39" s="196" t="s">
        <v>20</v>
      </c>
      <c r="E39" s="196"/>
      <c r="F39" s="196"/>
      <c r="G39" s="196"/>
      <c r="H39" s="45"/>
      <c r="I39" s="20"/>
      <c r="J39" s="20"/>
      <c r="K39" s="11"/>
      <c r="L39" s="11"/>
      <c r="M39" s="196" t="s">
        <v>21</v>
      </c>
      <c r="N39" s="196"/>
      <c r="O39" s="20" t="s">
        <v>20</v>
      </c>
    </row>
  </sheetData>
  <sheetProtection/>
  <mergeCells count="48">
    <mergeCell ref="B26:C26"/>
    <mergeCell ref="B27:C27"/>
    <mergeCell ref="A37:C37"/>
    <mergeCell ref="D38:G38"/>
    <mergeCell ref="M38:N38"/>
    <mergeCell ref="A32:C32"/>
    <mergeCell ref="A33:C33"/>
    <mergeCell ref="K36:L36"/>
    <mergeCell ref="B15:C15"/>
    <mergeCell ref="B31:C31"/>
    <mergeCell ref="B29:C29"/>
    <mergeCell ref="B30:C30"/>
    <mergeCell ref="B23:C23"/>
    <mergeCell ref="B28:C28"/>
    <mergeCell ref="B21:C21"/>
    <mergeCell ref="B22:C22"/>
    <mergeCell ref="B24:C24"/>
    <mergeCell ref="B25:C25"/>
    <mergeCell ref="D11:D12"/>
    <mergeCell ref="E11:K11"/>
    <mergeCell ref="L11:L12"/>
    <mergeCell ref="B20:C20"/>
    <mergeCell ref="B17:C17"/>
    <mergeCell ref="B18:C18"/>
    <mergeCell ref="B19:C19"/>
    <mergeCell ref="B16:C16"/>
    <mergeCell ref="B13:C13"/>
    <mergeCell ref="B14:C14"/>
    <mergeCell ref="A4:I4"/>
    <mergeCell ref="A5:H5"/>
    <mergeCell ref="A8:B8"/>
    <mergeCell ref="N11:N12"/>
    <mergeCell ref="C9:F9"/>
    <mergeCell ref="E7:F7"/>
    <mergeCell ref="H7:I7"/>
    <mergeCell ref="H9:K9"/>
    <mergeCell ref="A11:A12"/>
    <mergeCell ref="B11:C12"/>
    <mergeCell ref="A39:B39"/>
    <mergeCell ref="D39:G39"/>
    <mergeCell ref="M39:N39"/>
    <mergeCell ref="A2:O2"/>
    <mergeCell ref="A3:O3"/>
    <mergeCell ref="A6:O6"/>
    <mergeCell ref="D36:G36"/>
    <mergeCell ref="M11:M12"/>
    <mergeCell ref="M9:N9"/>
    <mergeCell ref="O11:O1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view="pageLayout" zoomScaleSheetLayoutView="100" workbookViewId="0" topLeftCell="A1">
      <selection activeCell="D38" sqref="D38:G38"/>
    </sheetView>
  </sheetViews>
  <sheetFormatPr defaultColWidth="9.140625" defaultRowHeight="12.75"/>
  <cols>
    <col min="1" max="2" width="4.57421875" style="1" customWidth="1"/>
    <col min="3" max="3" width="43.140625" style="1" customWidth="1"/>
    <col min="4" max="4" width="15.7109375" style="1" customWidth="1"/>
    <col min="5" max="6" width="4.7109375" style="1" hidden="1" customWidth="1"/>
    <col min="7" max="7" width="10.421875" style="1" customWidth="1"/>
    <col min="8" max="8" width="4.7109375" style="1" hidden="1" customWidth="1"/>
    <col min="9" max="9" width="0.5625" style="1" hidden="1" customWidth="1"/>
    <col min="10" max="10" width="11.28125" style="1" customWidth="1"/>
    <col min="11" max="11" width="10.28125" style="1" customWidth="1"/>
    <col min="12" max="12" width="11.140625" style="1" customWidth="1"/>
    <col min="13" max="13" width="11.421875" style="1" customWidth="1"/>
    <col min="14" max="14" width="10.421875" style="1" customWidth="1"/>
    <col min="15" max="15" width="16.00390625" style="1" customWidth="1"/>
  </cols>
  <sheetData>
    <row r="1" spans="1:15" ht="18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93" t="str">
        <f>M!C6</f>
        <v>12-шакл</v>
      </c>
    </row>
    <row r="2" spans="1:15" ht="15.75" customHeight="1">
      <c r="A2" s="181" t="s">
        <v>149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ht="15.75" customHeight="1">
      <c r="A3" s="181" t="s">
        <v>148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5.75" customHeight="1">
      <c r="A4" s="182" t="s">
        <v>38</v>
      </c>
      <c r="B4" s="182"/>
      <c r="C4" s="182"/>
      <c r="D4" s="182"/>
      <c r="E4" s="182"/>
      <c r="F4" s="182"/>
      <c r="G4" s="182"/>
      <c r="H4" s="182"/>
      <c r="I4" s="182"/>
      <c r="J4" s="12" t="s">
        <v>125</v>
      </c>
      <c r="K4" s="23" t="str">
        <f>+M!D18</f>
        <v>I-18/11-203</v>
      </c>
      <c r="L4" s="23"/>
      <c r="M4" s="50"/>
      <c r="N4" s="50"/>
      <c r="O4" s="50"/>
    </row>
    <row r="5" spans="1:15" ht="15.75" customHeight="1">
      <c r="A5" s="182" t="str">
        <f>M!C24</f>
        <v>2017-2018 ўқув йили  </v>
      </c>
      <c r="B5" s="182"/>
      <c r="C5" s="182"/>
      <c r="D5" s="182"/>
      <c r="E5" s="182"/>
      <c r="F5" s="182"/>
      <c r="G5" s="182"/>
      <c r="H5" s="182"/>
      <c r="I5" s="51"/>
      <c r="J5" s="51" t="str">
        <f>M!C2</f>
        <v>баҳорги </v>
      </c>
      <c r="K5" s="52" t="s">
        <v>24</v>
      </c>
      <c r="N5" s="52"/>
      <c r="O5" s="52"/>
    </row>
    <row r="6" spans="1:15" ht="15.75" customHeight="1">
      <c r="A6" s="181" t="str">
        <f>+M!B24</f>
        <v>Сув хўжалигини ташкил этиш ва бошқариш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5" ht="15.75" customHeight="1">
      <c r="A7" s="12"/>
      <c r="B7" s="12"/>
      <c r="C7" s="53">
        <f>M!C3</f>
        <v>2</v>
      </c>
      <c r="D7" s="54" t="s">
        <v>6</v>
      </c>
      <c r="E7" s="183"/>
      <c r="F7" s="183"/>
      <c r="G7" s="22">
        <f>M!C4</f>
        <v>203</v>
      </c>
      <c r="H7" s="183"/>
      <c r="I7" s="183"/>
      <c r="J7" s="54" t="s">
        <v>23</v>
      </c>
      <c r="K7" s="22">
        <f>M!C5</f>
        <v>4</v>
      </c>
      <c r="L7" s="55" t="s">
        <v>7</v>
      </c>
      <c r="M7" s="55"/>
      <c r="N7" s="55"/>
      <c r="O7" s="55"/>
    </row>
    <row r="8" spans="1:15" ht="30.75" customHeight="1">
      <c r="A8" s="184" t="s">
        <v>39</v>
      </c>
      <c r="B8" s="184"/>
      <c r="C8" s="56" t="e">
        <f>M!B18</f>
        <v>#REF!</v>
      </c>
      <c r="D8" s="57" t="s">
        <v>49</v>
      </c>
      <c r="E8" s="57"/>
      <c r="F8" s="57"/>
      <c r="G8" s="113" t="e">
        <f>+'ЖН-ОН-1'!#REF!</f>
        <v>#REF!</v>
      </c>
      <c r="H8" s="58"/>
      <c r="I8" s="59"/>
      <c r="J8" s="59"/>
      <c r="K8" s="60"/>
      <c r="L8" s="38" t="s">
        <v>48</v>
      </c>
      <c r="M8" s="38"/>
      <c r="N8" s="61" t="e">
        <f>+'ЖН-ОН-1'!#REF!</f>
        <v>#REF!</v>
      </c>
      <c r="O8" s="62"/>
    </row>
    <row r="9" spans="1:15" ht="18.75" customHeight="1">
      <c r="A9" s="13" t="s">
        <v>25</v>
      </c>
      <c r="B9" s="13"/>
      <c r="C9" s="189" t="s">
        <v>26</v>
      </c>
      <c r="D9" s="189"/>
      <c r="E9" s="189"/>
      <c r="F9" s="189"/>
      <c r="G9" s="24">
        <f>+M!C18</f>
        <v>66</v>
      </c>
      <c r="H9" s="190" t="s">
        <v>43</v>
      </c>
      <c r="I9" s="190"/>
      <c r="J9" s="190"/>
      <c r="K9" s="190"/>
      <c r="L9" s="110">
        <f>M!E18</f>
        <v>21</v>
      </c>
      <c r="M9" s="191" t="str">
        <f>M!F8</f>
        <v>июнь 2018 йил</v>
      </c>
      <c r="N9" s="191"/>
      <c r="O9" s="40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19.5" customHeight="1" thickBot="1">
      <c r="A11" s="185" t="s">
        <v>0</v>
      </c>
      <c r="B11" s="186" t="s">
        <v>40</v>
      </c>
      <c r="C11" s="186"/>
      <c r="D11" s="186" t="s">
        <v>8</v>
      </c>
      <c r="E11" s="186" t="s">
        <v>9</v>
      </c>
      <c r="F11" s="186"/>
      <c r="G11" s="186"/>
      <c r="H11" s="186"/>
      <c r="I11" s="186"/>
      <c r="J11" s="186"/>
      <c r="K11" s="186"/>
      <c r="L11" s="188" t="s">
        <v>10</v>
      </c>
      <c r="M11" s="188" t="s">
        <v>11</v>
      </c>
      <c r="N11" s="188" t="s">
        <v>12</v>
      </c>
      <c r="O11" s="186" t="s">
        <v>13</v>
      </c>
    </row>
    <row r="12" spans="1:15" ht="71.25" customHeight="1" thickBot="1">
      <c r="A12" s="185"/>
      <c r="B12" s="186"/>
      <c r="C12" s="186"/>
      <c r="D12" s="186"/>
      <c r="E12" s="79" t="s">
        <v>2</v>
      </c>
      <c r="F12" s="79" t="s">
        <v>69</v>
      </c>
      <c r="G12" s="79" t="s">
        <v>63</v>
      </c>
      <c r="H12" s="79" t="s">
        <v>34</v>
      </c>
      <c r="I12" s="79" t="s">
        <v>72</v>
      </c>
      <c r="J12" s="79" t="s">
        <v>74</v>
      </c>
      <c r="K12" s="79" t="s">
        <v>59</v>
      </c>
      <c r="L12" s="188"/>
      <c r="M12" s="188"/>
      <c r="N12" s="188"/>
      <c r="O12" s="186"/>
    </row>
    <row r="13" spans="1:15" s="2" customFormat="1" ht="27.75" customHeight="1" thickBot="1">
      <c r="A13" s="80">
        <v>1</v>
      </c>
      <c r="B13" s="218" t="str">
        <f>+'ЖН-ОН-1'!B9</f>
        <v>Акрамова Нилуфар Тулкиновна</v>
      </c>
      <c r="C13" s="218"/>
      <c r="D13" s="81">
        <f>'ЖН-ОН-1'!C9</f>
        <v>0</v>
      </c>
      <c r="E13" s="80" t="e">
        <f>'ЖН-ОН-1'!#REF!+'ЖН-ОН-1'!#REF!</f>
        <v>#REF!</v>
      </c>
      <c r="F13" s="80" t="e">
        <f>'ЖН-ОН-1'!#REF!+'ЖН-ОН-1'!#REF!</f>
        <v>#REF!</v>
      </c>
      <c r="G13" s="80" t="e">
        <f>+'ЖН-ОН-1'!#REF!+'ЖН-ОН-1'!#REF!+'ЖН-ОН-1'!#REF!+'ЖН-ОН-1'!#REF!</f>
        <v>#REF!</v>
      </c>
      <c r="H13" s="80">
        <f>'ЖН-ОН-2'!AR10+'ЖН-ОН-2'!AS10</f>
        <v>0</v>
      </c>
      <c r="I13" s="80">
        <f>'ЖН-ОН-2'!AT10+'ЖН-ОН-2'!AU10</f>
        <v>0</v>
      </c>
      <c r="J13" s="80">
        <f>+'ЖН-ОН-2'!AN9+'ЖН-ОН-2'!AO9+'ЖН-ОН-2'!AP9+'ЖН-ОН-2'!AQ9</f>
        <v>0</v>
      </c>
      <c r="K13" s="80" t="e">
        <f>G13+J13</f>
        <v>#REF!</v>
      </c>
      <c r="L13" s="88" t="e">
        <f aca="true" t="shared" si="0" ref="L13:L31">IF(OR(K13&lt;39),"-","")</f>
        <v>#REF!</v>
      </c>
      <c r="M13" s="88" t="e">
        <f>IF(L13="-",K13,"")</f>
        <v>#REF!</v>
      </c>
      <c r="N13" s="88" t="e">
        <f>IF(L13="-","-","")</f>
        <v>#REF!</v>
      </c>
      <c r="O13" s="88"/>
    </row>
    <row r="14" spans="1:15" s="2" customFormat="1" ht="27.75" customHeight="1" thickBot="1">
      <c r="A14" s="80">
        <f>+A13+1</f>
        <v>2</v>
      </c>
      <c r="B14" s="218" t="str">
        <f>+'ЖН-ОН-1'!B10</f>
        <v>Босимов Хайитбой Исоқ ўғли</v>
      </c>
      <c r="C14" s="218"/>
      <c r="D14" s="81" t="str">
        <f>'ЖН-ОН-1'!C10</f>
        <v>D-16-001</v>
      </c>
      <c r="E14" s="80" t="e">
        <f>'ЖН-ОН-1'!#REF!+'ЖН-ОН-1'!#REF!</f>
        <v>#REF!</v>
      </c>
      <c r="F14" s="80" t="e">
        <f>'ЖН-ОН-1'!#REF!+'ЖН-ОН-1'!#REF!</f>
        <v>#REF!</v>
      </c>
      <c r="G14" s="80" t="e">
        <f>+'ЖН-ОН-1'!#REF!+'ЖН-ОН-1'!#REF!+'ЖН-ОН-1'!#REF!+'ЖН-ОН-1'!#REF!</f>
        <v>#REF!</v>
      </c>
      <c r="H14" s="80">
        <f>'ЖН-ОН-2'!AR11+'ЖН-ОН-2'!AS11</f>
        <v>0</v>
      </c>
      <c r="I14" s="80">
        <f>'ЖН-ОН-2'!AT11+'ЖН-ОН-2'!AU11</f>
        <v>0</v>
      </c>
      <c r="J14" s="80">
        <f>+'ЖН-ОН-2'!AN10+'ЖН-ОН-2'!AO10+'ЖН-ОН-2'!AP10+'ЖН-ОН-2'!AQ10</f>
        <v>0</v>
      </c>
      <c r="K14" s="80" t="e">
        <f aca="true" t="shared" si="1" ref="K14:K31">G14+J14</f>
        <v>#REF!</v>
      </c>
      <c r="L14" s="88" t="e">
        <f t="shared" si="0"/>
        <v>#REF!</v>
      </c>
      <c r="M14" s="88" t="e">
        <f aca="true" t="shared" si="2" ref="M14:M31">IF(L14="-",K14,"")</f>
        <v>#REF!</v>
      </c>
      <c r="N14" s="88" t="e">
        <f aca="true" t="shared" si="3" ref="N14:N31">IF(L14="-","-","")</f>
        <v>#REF!</v>
      </c>
      <c r="O14" s="88"/>
    </row>
    <row r="15" spans="1:15" s="2" customFormat="1" ht="27.75" customHeight="1" thickBot="1">
      <c r="A15" s="80">
        <f aca="true" t="shared" si="4" ref="A15:A31">+A14+1</f>
        <v>3</v>
      </c>
      <c r="B15" s="218" t="str">
        <f>+'ЖН-ОН-1'!B11</f>
        <v>Дадарбаев Муҳриддин Абдурахмонович</v>
      </c>
      <c r="C15" s="218"/>
      <c r="D15" s="81" t="str">
        <f>'ЖН-ОН-1'!C11</f>
        <v>D-16-010</v>
      </c>
      <c r="E15" s="80" t="e">
        <f>'ЖН-ОН-1'!#REF!+'ЖН-ОН-1'!#REF!</f>
        <v>#REF!</v>
      </c>
      <c r="F15" s="80" t="e">
        <f>'ЖН-ОН-1'!#REF!+'ЖН-ОН-1'!#REF!</f>
        <v>#REF!</v>
      </c>
      <c r="G15" s="80" t="e">
        <f>+'ЖН-ОН-1'!#REF!+'ЖН-ОН-1'!#REF!+'ЖН-ОН-1'!#REF!+'ЖН-ОН-1'!#REF!</f>
        <v>#REF!</v>
      </c>
      <c r="H15" s="80">
        <f>'ЖН-ОН-2'!AR12+'ЖН-ОН-2'!AS12</f>
        <v>0</v>
      </c>
      <c r="I15" s="80">
        <f>'ЖН-ОН-2'!AT12+'ЖН-ОН-2'!AU12</f>
        <v>0</v>
      </c>
      <c r="J15" s="80">
        <f>+'ЖН-ОН-2'!AN11+'ЖН-ОН-2'!AO11+'ЖН-ОН-2'!AP11+'ЖН-ОН-2'!AQ11</f>
        <v>0</v>
      </c>
      <c r="K15" s="80" t="e">
        <f t="shared" si="1"/>
        <v>#REF!</v>
      </c>
      <c r="L15" s="88" t="e">
        <f t="shared" si="0"/>
        <v>#REF!</v>
      </c>
      <c r="M15" s="88" t="e">
        <f t="shared" si="2"/>
        <v>#REF!</v>
      </c>
      <c r="N15" s="88" t="e">
        <f t="shared" si="3"/>
        <v>#REF!</v>
      </c>
      <c r="O15" s="88"/>
    </row>
    <row r="16" spans="1:15" s="2" customFormat="1" ht="27.75" customHeight="1" thickBot="1">
      <c r="A16" s="80">
        <f t="shared" si="4"/>
        <v>4</v>
      </c>
      <c r="B16" s="218" t="str">
        <f>+'ЖН-ОН-1'!B12</f>
        <v>Дадаханов Билолхон Жобир ўғли </v>
      </c>
      <c r="C16" s="218"/>
      <c r="D16" s="81" t="str">
        <f>'ЖН-ОН-1'!C12</f>
        <v>K-16-072</v>
      </c>
      <c r="E16" s="80" t="e">
        <f>'ЖН-ОН-1'!#REF!+'ЖН-ОН-1'!#REF!</f>
        <v>#REF!</v>
      </c>
      <c r="F16" s="80" t="e">
        <f>'ЖН-ОН-1'!#REF!+'ЖН-ОН-1'!#REF!</f>
        <v>#REF!</v>
      </c>
      <c r="G16" s="80" t="e">
        <f>+'ЖН-ОН-1'!#REF!+'ЖН-ОН-1'!#REF!+'ЖН-ОН-1'!#REF!+'ЖН-ОН-1'!#REF!</f>
        <v>#REF!</v>
      </c>
      <c r="H16" s="80">
        <f>'ЖН-ОН-2'!AR13+'ЖН-ОН-2'!AS13</f>
        <v>0</v>
      </c>
      <c r="I16" s="80">
        <f>'ЖН-ОН-2'!AT13+'ЖН-ОН-2'!AU13</f>
        <v>0</v>
      </c>
      <c r="J16" s="80">
        <f>+'ЖН-ОН-2'!AN12+'ЖН-ОН-2'!AO12+'ЖН-ОН-2'!AP12+'ЖН-ОН-2'!AQ12</f>
        <v>0</v>
      </c>
      <c r="K16" s="80" t="e">
        <f t="shared" si="1"/>
        <v>#REF!</v>
      </c>
      <c r="L16" s="88" t="e">
        <f t="shared" si="0"/>
        <v>#REF!</v>
      </c>
      <c r="M16" s="88" t="e">
        <f t="shared" si="2"/>
        <v>#REF!</v>
      </c>
      <c r="N16" s="88" t="e">
        <f t="shared" si="3"/>
        <v>#REF!</v>
      </c>
      <c r="O16" s="88"/>
    </row>
    <row r="17" spans="1:15" s="2" customFormat="1" ht="27.75" customHeight="1" thickBot="1">
      <c r="A17" s="80">
        <f t="shared" si="4"/>
        <v>5</v>
      </c>
      <c r="B17" s="218" t="str">
        <f>+'ЖН-ОН-1'!B13</f>
        <v>Исаев Шаҳбоз Ёдгоржонович</v>
      </c>
      <c r="C17" s="218"/>
      <c r="D17" s="81" t="str">
        <f>'ЖН-ОН-1'!C13</f>
        <v>K-16-027</v>
      </c>
      <c r="E17" s="80" t="e">
        <f>'ЖН-ОН-1'!#REF!+'ЖН-ОН-1'!#REF!</f>
        <v>#REF!</v>
      </c>
      <c r="F17" s="80" t="e">
        <f>'ЖН-ОН-1'!#REF!+'ЖН-ОН-1'!#REF!</f>
        <v>#REF!</v>
      </c>
      <c r="G17" s="80" t="e">
        <f>+'ЖН-ОН-1'!#REF!+'ЖН-ОН-1'!#REF!+'ЖН-ОН-1'!#REF!+'ЖН-ОН-1'!#REF!</f>
        <v>#REF!</v>
      </c>
      <c r="H17" s="80">
        <f>'ЖН-ОН-2'!AR14+'ЖН-ОН-2'!AS14</f>
        <v>0</v>
      </c>
      <c r="I17" s="80">
        <f>'ЖН-ОН-2'!AT14+'ЖН-ОН-2'!AU14</f>
        <v>0</v>
      </c>
      <c r="J17" s="80">
        <f>+'ЖН-ОН-2'!AN13+'ЖН-ОН-2'!AO13+'ЖН-ОН-2'!AP13+'ЖН-ОН-2'!AQ13</f>
        <v>0</v>
      </c>
      <c r="K17" s="80" t="e">
        <f t="shared" si="1"/>
        <v>#REF!</v>
      </c>
      <c r="L17" s="88" t="e">
        <f t="shared" si="0"/>
        <v>#REF!</v>
      </c>
      <c r="M17" s="88" t="e">
        <f t="shared" si="2"/>
        <v>#REF!</v>
      </c>
      <c r="N17" s="88" t="e">
        <f t="shared" si="3"/>
        <v>#REF!</v>
      </c>
      <c r="O17" s="88"/>
    </row>
    <row r="18" spans="1:15" s="2" customFormat="1" ht="27.75" customHeight="1" thickBot="1">
      <c r="A18" s="80">
        <f t="shared" si="4"/>
        <v>6</v>
      </c>
      <c r="B18" s="218" t="str">
        <f>+'ЖН-ОН-1'!B14</f>
        <v>Йигиталиев Бекзод</v>
      </c>
      <c r="C18" s="218"/>
      <c r="D18" s="81">
        <f>'ЖН-ОН-1'!C14</f>
        <v>0</v>
      </c>
      <c r="E18" s="80" t="e">
        <f>'ЖН-ОН-1'!#REF!+'ЖН-ОН-1'!#REF!</f>
        <v>#REF!</v>
      </c>
      <c r="F18" s="80" t="e">
        <f>'ЖН-ОН-1'!#REF!+'ЖН-ОН-1'!#REF!</f>
        <v>#REF!</v>
      </c>
      <c r="G18" s="80" t="e">
        <f>+'ЖН-ОН-1'!#REF!+'ЖН-ОН-1'!#REF!+'ЖН-ОН-1'!#REF!+'ЖН-ОН-1'!#REF!</f>
        <v>#REF!</v>
      </c>
      <c r="H18" s="80">
        <f>'ЖН-ОН-2'!AR15+'ЖН-ОН-2'!AS15</f>
        <v>0</v>
      </c>
      <c r="I18" s="80">
        <f>'ЖН-ОН-2'!AT15+'ЖН-ОН-2'!AU15</f>
        <v>0</v>
      </c>
      <c r="J18" s="80">
        <f>+'ЖН-ОН-2'!AN14+'ЖН-ОН-2'!AO14+'ЖН-ОН-2'!AP14+'ЖН-ОН-2'!AQ14</f>
        <v>0</v>
      </c>
      <c r="K18" s="80" t="e">
        <f t="shared" si="1"/>
        <v>#REF!</v>
      </c>
      <c r="L18" s="88" t="e">
        <f t="shared" si="0"/>
        <v>#REF!</v>
      </c>
      <c r="M18" s="88" t="e">
        <f t="shared" si="2"/>
        <v>#REF!</v>
      </c>
      <c r="N18" s="88" t="e">
        <f t="shared" si="3"/>
        <v>#REF!</v>
      </c>
      <c r="O18" s="88"/>
    </row>
    <row r="19" spans="1:15" s="2" customFormat="1" ht="27.75" customHeight="1" thickBot="1">
      <c r="A19" s="80">
        <f t="shared" si="4"/>
        <v>7</v>
      </c>
      <c r="B19" s="218" t="str">
        <f>+'ЖН-ОН-1'!B15</f>
        <v>Кенжаева Нафиса Рустамовна</v>
      </c>
      <c r="C19" s="218"/>
      <c r="D19" s="81" t="str">
        <f>'ЖН-ОН-1'!C15</f>
        <v>K-16-069</v>
      </c>
      <c r="E19" s="80" t="e">
        <f>'ЖН-ОН-1'!#REF!+'ЖН-ОН-1'!#REF!</f>
        <v>#REF!</v>
      </c>
      <c r="F19" s="80" t="e">
        <f>'ЖН-ОН-1'!#REF!+'ЖН-ОН-1'!#REF!</f>
        <v>#REF!</v>
      </c>
      <c r="G19" s="80" t="e">
        <f>+'ЖН-ОН-1'!#REF!+'ЖН-ОН-1'!#REF!+'ЖН-ОН-1'!#REF!+'ЖН-ОН-1'!#REF!</f>
        <v>#REF!</v>
      </c>
      <c r="H19" s="80">
        <f>'ЖН-ОН-2'!AR16+'ЖН-ОН-2'!AS16</f>
        <v>0</v>
      </c>
      <c r="I19" s="80">
        <f>'ЖН-ОН-2'!AT16+'ЖН-ОН-2'!AU16</f>
        <v>0</v>
      </c>
      <c r="J19" s="80">
        <f>+'ЖН-ОН-2'!AN15+'ЖН-ОН-2'!AO15+'ЖН-ОН-2'!AP15+'ЖН-ОН-2'!AQ15</f>
        <v>0</v>
      </c>
      <c r="K19" s="80" t="e">
        <f t="shared" si="1"/>
        <v>#REF!</v>
      </c>
      <c r="L19" s="88" t="e">
        <f t="shared" si="0"/>
        <v>#REF!</v>
      </c>
      <c r="M19" s="88" t="e">
        <f t="shared" si="2"/>
        <v>#REF!</v>
      </c>
      <c r="N19" s="88" t="e">
        <f t="shared" si="3"/>
        <v>#REF!</v>
      </c>
      <c r="O19" s="88"/>
    </row>
    <row r="20" spans="1:15" s="2" customFormat="1" ht="27.75" customHeight="1" thickBot="1">
      <c r="A20" s="80">
        <f t="shared" si="4"/>
        <v>8</v>
      </c>
      <c r="B20" s="218" t="str">
        <f>+'ЖН-ОН-1'!B16</f>
        <v>Маҳмудов Жасурбек Шаҳобжонович</v>
      </c>
      <c r="C20" s="218"/>
      <c r="D20" s="81" t="str">
        <f>'ЖН-ОН-1'!C16</f>
        <v>K-16-020</v>
      </c>
      <c r="E20" s="80" t="e">
        <f>'ЖН-ОН-1'!#REF!+'ЖН-ОН-1'!#REF!</f>
        <v>#REF!</v>
      </c>
      <c r="F20" s="80" t="e">
        <f>'ЖН-ОН-1'!#REF!+'ЖН-ОН-1'!#REF!</f>
        <v>#REF!</v>
      </c>
      <c r="G20" s="80" t="e">
        <f>+'ЖН-ОН-1'!#REF!+'ЖН-ОН-1'!#REF!+'ЖН-ОН-1'!#REF!+'ЖН-ОН-1'!#REF!</f>
        <v>#REF!</v>
      </c>
      <c r="H20" s="80">
        <f>'ЖН-ОН-2'!AR17+'ЖН-ОН-2'!AS17</f>
        <v>0</v>
      </c>
      <c r="I20" s="80">
        <f>'ЖН-ОН-2'!AT17+'ЖН-ОН-2'!AU17</f>
        <v>0</v>
      </c>
      <c r="J20" s="80">
        <f>+'ЖН-ОН-2'!AN16+'ЖН-ОН-2'!AO16+'ЖН-ОН-2'!AP16+'ЖН-ОН-2'!AQ16</f>
        <v>0</v>
      </c>
      <c r="K20" s="80" t="e">
        <f t="shared" si="1"/>
        <v>#REF!</v>
      </c>
      <c r="L20" s="88" t="e">
        <f t="shared" si="0"/>
        <v>#REF!</v>
      </c>
      <c r="M20" s="88" t="e">
        <f t="shared" si="2"/>
        <v>#REF!</v>
      </c>
      <c r="N20" s="88" t="e">
        <f t="shared" si="3"/>
        <v>#REF!</v>
      </c>
      <c r="O20" s="88"/>
    </row>
    <row r="21" spans="1:15" s="2" customFormat="1" ht="27.75" customHeight="1" thickBot="1">
      <c r="A21" s="80">
        <f t="shared" si="4"/>
        <v>9</v>
      </c>
      <c r="B21" s="218" t="str">
        <f>+'ЖН-ОН-1'!B17</f>
        <v>Нарбаев Нурсултан Нургалий ули</v>
      </c>
      <c r="C21" s="218"/>
      <c r="D21" s="81" t="str">
        <f>'ЖН-ОН-1'!C17</f>
        <v>K-16-018</v>
      </c>
      <c r="E21" s="80" t="e">
        <f>'ЖН-ОН-1'!#REF!+'ЖН-ОН-1'!#REF!</f>
        <v>#REF!</v>
      </c>
      <c r="F21" s="80" t="e">
        <f>'ЖН-ОН-1'!#REF!+'ЖН-ОН-1'!#REF!</f>
        <v>#REF!</v>
      </c>
      <c r="G21" s="80" t="e">
        <f>+'ЖН-ОН-1'!#REF!+'ЖН-ОН-1'!#REF!+'ЖН-ОН-1'!#REF!+'ЖН-ОН-1'!#REF!</f>
        <v>#REF!</v>
      </c>
      <c r="H21" s="80">
        <f>'ЖН-ОН-2'!AR21+'ЖН-ОН-2'!AS21</f>
        <v>0</v>
      </c>
      <c r="I21" s="80">
        <f>'ЖН-ОН-2'!AT21+'ЖН-ОН-2'!AU21</f>
        <v>0</v>
      </c>
      <c r="J21" s="80">
        <f>+'ЖН-ОН-2'!AN17+'ЖН-ОН-2'!AO17+'ЖН-ОН-2'!AP17+'ЖН-ОН-2'!AQ17</f>
        <v>0</v>
      </c>
      <c r="K21" s="80" t="e">
        <f t="shared" si="1"/>
        <v>#REF!</v>
      </c>
      <c r="L21" s="88" t="e">
        <f t="shared" si="0"/>
        <v>#REF!</v>
      </c>
      <c r="M21" s="88" t="e">
        <f t="shared" si="2"/>
        <v>#REF!</v>
      </c>
      <c r="N21" s="88" t="e">
        <f t="shared" si="3"/>
        <v>#REF!</v>
      </c>
      <c r="O21" s="88"/>
    </row>
    <row r="22" spans="1:15" s="2" customFormat="1" ht="27.75" customHeight="1" thickBot="1">
      <c r="A22" s="80">
        <f t="shared" si="4"/>
        <v>10</v>
      </c>
      <c r="B22" s="218" t="str">
        <f>+'ЖН-ОН-1'!B18</f>
        <v>Ражабов Нурмуҳаммад Алишер ўғли</v>
      </c>
      <c r="C22" s="218"/>
      <c r="D22" s="81" t="str">
        <f>'ЖН-ОН-1'!C18</f>
        <v>K-16-042</v>
      </c>
      <c r="E22" s="80" t="e">
        <f>'ЖН-ОН-1'!#REF!+'ЖН-ОН-1'!#REF!</f>
        <v>#REF!</v>
      </c>
      <c r="F22" s="80" t="e">
        <f>'ЖН-ОН-1'!#REF!+'ЖН-ОН-1'!#REF!</f>
        <v>#REF!</v>
      </c>
      <c r="G22" s="80" t="e">
        <f>+'ЖН-ОН-1'!#REF!+'ЖН-ОН-1'!#REF!+'ЖН-ОН-1'!#REF!+'ЖН-ОН-1'!#REF!</f>
        <v>#REF!</v>
      </c>
      <c r="H22" s="80">
        <f>'ЖН-ОН-2'!AR22+'ЖН-ОН-2'!AS22</f>
        <v>0</v>
      </c>
      <c r="I22" s="80">
        <f>'ЖН-ОН-2'!AT22+'ЖН-ОН-2'!AU22</f>
        <v>0</v>
      </c>
      <c r="J22" s="80">
        <f>+'ЖН-ОН-2'!AN18+'ЖН-ОН-2'!AO18+'ЖН-ОН-2'!AP18+'ЖН-ОН-2'!AQ18</f>
        <v>0</v>
      </c>
      <c r="K22" s="80" t="e">
        <f t="shared" si="1"/>
        <v>#REF!</v>
      </c>
      <c r="L22" s="88" t="e">
        <f t="shared" si="0"/>
        <v>#REF!</v>
      </c>
      <c r="M22" s="88" t="e">
        <f t="shared" si="2"/>
        <v>#REF!</v>
      </c>
      <c r="N22" s="88" t="e">
        <f t="shared" si="3"/>
        <v>#REF!</v>
      </c>
      <c r="O22" s="88"/>
    </row>
    <row r="23" spans="1:15" s="2" customFormat="1" ht="27.75" customHeight="1" thickBot="1">
      <c r="A23" s="80">
        <f t="shared" si="4"/>
        <v>11</v>
      </c>
      <c r="B23" s="218" t="str">
        <f>+'ЖН-ОН-1'!B19</f>
        <v>Ражабова Қурвонгул Алишер қизи</v>
      </c>
      <c r="C23" s="218"/>
      <c r="D23" s="81" t="str">
        <f>'ЖН-ОН-1'!C19</f>
        <v>K-16-070</v>
      </c>
      <c r="E23" s="80" t="e">
        <f>'ЖН-ОН-1'!#REF!+'ЖН-ОН-1'!#REF!</f>
        <v>#REF!</v>
      </c>
      <c r="F23" s="80" t="e">
        <f>'ЖН-ОН-1'!#REF!+'ЖН-ОН-1'!#REF!</f>
        <v>#REF!</v>
      </c>
      <c r="G23" s="80" t="e">
        <f>+'ЖН-ОН-1'!#REF!+'ЖН-ОН-1'!#REF!+'ЖН-ОН-1'!#REF!+'ЖН-ОН-1'!#REF!</f>
        <v>#REF!</v>
      </c>
      <c r="H23" s="80">
        <f>'ЖН-ОН-2'!AR23+'ЖН-ОН-2'!AS23</f>
        <v>0</v>
      </c>
      <c r="I23" s="80">
        <f>'ЖН-ОН-2'!AT23+'ЖН-ОН-2'!AU23</f>
        <v>0</v>
      </c>
      <c r="J23" s="80">
        <f>+'ЖН-ОН-2'!AN19+'ЖН-ОН-2'!AO19+'ЖН-ОН-2'!AP19+'ЖН-ОН-2'!AQ19</f>
        <v>0</v>
      </c>
      <c r="K23" s="80" t="e">
        <f t="shared" si="1"/>
        <v>#REF!</v>
      </c>
      <c r="L23" s="88" t="e">
        <f t="shared" si="0"/>
        <v>#REF!</v>
      </c>
      <c r="M23" s="88" t="e">
        <f t="shared" si="2"/>
        <v>#REF!</v>
      </c>
      <c r="N23" s="88" t="e">
        <f t="shared" si="3"/>
        <v>#REF!</v>
      </c>
      <c r="O23" s="88"/>
    </row>
    <row r="24" spans="1:15" s="2" customFormat="1" ht="27.75" customHeight="1" thickBot="1">
      <c r="A24" s="80">
        <f t="shared" si="4"/>
        <v>12</v>
      </c>
      <c r="B24" s="218" t="str">
        <f>+'ЖН-ОН-1'!B20</f>
        <v>Саидахмедов Жахонгир Бахтибек ўғли</v>
      </c>
      <c r="C24" s="218"/>
      <c r="D24" s="81" t="str">
        <f>'ЖН-ОН-1'!C20</f>
        <v>K-16-049</v>
      </c>
      <c r="E24" s="80"/>
      <c r="F24" s="80"/>
      <c r="G24" s="80" t="e">
        <f>+'ЖН-ОН-1'!#REF!+'ЖН-ОН-1'!#REF!+'ЖН-ОН-1'!#REF!+'ЖН-ОН-1'!#REF!</f>
        <v>#REF!</v>
      </c>
      <c r="H24" s="80"/>
      <c r="I24" s="80"/>
      <c r="J24" s="80">
        <f>+'ЖН-ОН-2'!AN20+'ЖН-ОН-2'!AO20+'ЖН-ОН-2'!AP20+'ЖН-ОН-2'!AQ20</f>
        <v>0</v>
      </c>
      <c r="K24" s="80" t="e">
        <f t="shared" si="1"/>
        <v>#REF!</v>
      </c>
      <c r="L24" s="88" t="e">
        <f t="shared" si="0"/>
        <v>#REF!</v>
      </c>
      <c r="M24" s="88" t="e">
        <f t="shared" si="2"/>
        <v>#REF!</v>
      </c>
      <c r="N24" s="88" t="e">
        <f t="shared" si="3"/>
        <v>#REF!</v>
      </c>
      <c r="O24" s="88"/>
    </row>
    <row r="25" spans="1:15" s="2" customFormat="1" ht="27.75" customHeight="1" thickBot="1">
      <c r="A25" s="80">
        <f t="shared" si="4"/>
        <v>13</v>
      </c>
      <c r="B25" s="218" t="str">
        <f>+'ЖН-ОН-1'!B21</f>
        <v>Сулаймонов Шохбозбек Ҳусанхонович</v>
      </c>
      <c r="C25" s="218"/>
      <c r="D25" s="81" t="str">
        <f>'ЖН-ОН-1'!C21</f>
        <v>K-16-050</v>
      </c>
      <c r="E25" s="80"/>
      <c r="F25" s="80"/>
      <c r="G25" s="80" t="e">
        <f>+'ЖН-ОН-1'!#REF!+'ЖН-ОН-1'!#REF!+'ЖН-ОН-1'!#REF!+'ЖН-ОН-1'!#REF!</f>
        <v>#REF!</v>
      </c>
      <c r="H25" s="80"/>
      <c r="I25" s="80"/>
      <c r="J25" s="80">
        <f>+'ЖН-ОН-2'!AN21+'ЖН-ОН-2'!AO21+'ЖН-ОН-2'!AP21+'ЖН-ОН-2'!AQ21</f>
        <v>0</v>
      </c>
      <c r="K25" s="80" t="e">
        <f t="shared" si="1"/>
        <v>#REF!</v>
      </c>
      <c r="L25" s="88" t="e">
        <f t="shared" si="0"/>
        <v>#REF!</v>
      </c>
      <c r="M25" s="88" t="e">
        <f t="shared" si="2"/>
        <v>#REF!</v>
      </c>
      <c r="N25" s="88" t="e">
        <f t="shared" si="3"/>
        <v>#REF!</v>
      </c>
      <c r="O25" s="88"/>
    </row>
    <row r="26" spans="1:15" s="2" customFormat="1" ht="27.75" customHeight="1" thickBot="1">
      <c r="A26" s="80">
        <f t="shared" si="4"/>
        <v>14</v>
      </c>
      <c r="B26" s="218" t="str">
        <f>+'ЖН-ОН-1'!B22</f>
        <v>Утанов Акбар Эшпулат ўғли</v>
      </c>
      <c r="C26" s="218"/>
      <c r="D26" s="81" t="str">
        <f>'ЖН-ОН-1'!C22</f>
        <v>K-16-029</v>
      </c>
      <c r="E26" s="80"/>
      <c r="F26" s="80"/>
      <c r="G26" s="80" t="e">
        <f>+'ЖН-ОН-1'!#REF!+'ЖН-ОН-1'!#REF!+'ЖН-ОН-1'!#REF!+'ЖН-ОН-1'!#REF!</f>
        <v>#REF!</v>
      </c>
      <c r="H26" s="80"/>
      <c r="I26" s="80"/>
      <c r="J26" s="80">
        <f>+'ЖН-ОН-2'!AN22+'ЖН-ОН-2'!AO22+'ЖН-ОН-2'!AP22+'ЖН-ОН-2'!AQ22</f>
        <v>0</v>
      </c>
      <c r="K26" s="80" t="e">
        <f t="shared" si="1"/>
        <v>#REF!</v>
      </c>
      <c r="L26" s="88" t="e">
        <f t="shared" si="0"/>
        <v>#REF!</v>
      </c>
      <c r="M26" s="88" t="e">
        <f t="shared" si="2"/>
        <v>#REF!</v>
      </c>
      <c r="N26" s="88" t="e">
        <f t="shared" si="3"/>
        <v>#REF!</v>
      </c>
      <c r="O26" s="88"/>
    </row>
    <row r="27" spans="1:15" s="2" customFormat="1" ht="27.75" customHeight="1" thickBot="1">
      <c r="A27" s="80">
        <f t="shared" si="4"/>
        <v>15</v>
      </c>
      <c r="B27" s="218" t="str">
        <f>+'ЖН-ОН-1'!B23</f>
        <v>Хакимов Жавоҳир Усмонович</v>
      </c>
      <c r="C27" s="218"/>
      <c r="D27" s="81" t="str">
        <f>'ЖН-ОН-1'!C23</f>
        <v>D-16-012</v>
      </c>
      <c r="E27" s="80"/>
      <c r="F27" s="80"/>
      <c r="G27" s="80" t="e">
        <f>+'ЖН-ОН-1'!#REF!+'ЖН-ОН-1'!#REF!+'ЖН-ОН-1'!#REF!+'ЖН-ОН-1'!#REF!</f>
        <v>#REF!</v>
      </c>
      <c r="H27" s="80"/>
      <c r="I27" s="80"/>
      <c r="J27" s="80">
        <f>+'ЖН-ОН-2'!AN23+'ЖН-ОН-2'!AO23+'ЖН-ОН-2'!AP23+'ЖН-ОН-2'!AQ23</f>
        <v>0</v>
      </c>
      <c r="K27" s="80" t="e">
        <f t="shared" si="1"/>
        <v>#REF!</v>
      </c>
      <c r="L27" s="88" t="e">
        <f t="shared" si="0"/>
        <v>#REF!</v>
      </c>
      <c r="M27" s="88" t="e">
        <f t="shared" si="2"/>
        <v>#REF!</v>
      </c>
      <c r="N27" s="88" t="e">
        <f t="shared" si="3"/>
        <v>#REF!</v>
      </c>
      <c r="O27" s="88"/>
    </row>
    <row r="28" spans="1:15" s="2" customFormat="1" ht="27.75" customHeight="1" thickBot="1">
      <c r="A28" s="80">
        <f t="shared" si="4"/>
        <v>16</v>
      </c>
      <c r="B28" s="218" t="str">
        <f>+'ЖН-ОН-1'!B24</f>
        <v>Хидиров Шохрух Бобир ўғли</v>
      </c>
      <c r="C28" s="218"/>
      <c r="D28" s="81" t="str">
        <f>'ЖН-ОН-1'!C24</f>
        <v>K-16-025</v>
      </c>
      <c r="E28" s="80" t="e">
        <f>'ЖН-ОН-1'!#REF!+'ЖН-ОН-1'!#REF!</f>
        <v>#REF!</v>
      </c>
      <c r="F28" s="80" t="e">
        <f>'ЖН-ОН-1'!#REF!+'ЖН-ОН-1'!#REF!</f>
        <v>#REF!</v>
      </c>
      <c r="G28" s="80" t="e">
        <f>+'ЖН-ОН-1'!#REF!+'ЖН-ОН-1'!#REF!+'ЖН-ОН-1'!#REF!+'ЖН-ОН-1'!#REF!</f>
        <v>#REF!</v>
      </c>
      <c r="H28" s="80">
        <f>'ЖН-ОН-2'!AR24+'ЖН-ОН-2'!AS24</f>
        <v>0</v>
      </c>
      <c r="I28" s="80">
        <f>'ЖН-ОН-2'!AT24+'ЖН-ОН-2'!AU24</f>
        <v>0</v>
      </c>
      <c r="J28" s="80">
        <f>+'ЖН-ОН-2'!AN24+'ЖН-ОН-2'!AO24+'ЖН-ОН-2'!AP24+'ЖН-ОН-2'!AQ24</f>
        <v>0</v>
      </c>
      <c r="K28" s="80" t="e">
        <f t="shared" si="1"/>
        <v>#REF!</v>
      </c>
      <c r="L28" s="88" t="e">
        <f t="shared" si="0"/>
        <v>#REF!</v>
      </c>
      <c r="M28" s="88" t="e">
        <f t="shared" si="2"/>
        <v>#REF!</v>
      </c>
      <c r="N28" s="88" t="e">
        <f t="shared" si="3"/>
        <v>#REF!</v>
      </c>
      <c r="O28" s="88"/>
    </row>
    <row r="29" spans="1:15" s="2" customFormat="1" ht="27.75" customHeight="1" thickBot="1">
      <c r="A29" s="80">
        <f t="shared" si="4"/>
        <v>17</v>
      </c>
      <c r="B29" s="218" t="str">
        <f>+'ЖН-ОН-1'!B25</f>
        <v>Хушшиев Шерзод Бозор ўғли</v>
      </c>
      <c r="C29" s="218"/>
      <c r="D29" s="81" t="str">
        <f>'ЖН-ОН-1'!C25</f>
        <v>K-16-026</v>
      </c>
      <c r="E29" s="80" t="e">
        <f>'ЖН-ОН-1'!#REF!+'ЖН-ОН-1'!#REF!</f>
        <v>#REF!</v>
      </c>
      <c r="F29" s="80" t="e">
        <f>'ЖН-ОН-1'!#REF!+'ЖН-ОН-1'!#REF!</f>
        <v>#REF!</v>
      </c>
      <c r="G29" s="80" t="e">
        <f>+'ЖН-ОН-1'!#REF!+'ЖН-ОН-1'!#REF!+'ЖН-ОН-1'!#REF!+'ЖН-ОН-1'!#REF!</f>
        <v>#REF!</v>
      </c>
      <c r="H29" s="80">
        <f>'ЖН-ОН-2'!AR25+'ЖН-ОН-2'!AS25</f>
        <v>0</v>
      </c>
      <c r="I29" s="80">
        <f>'ЖН-ОН-2'!AT25+'ЖН-ОН-2'!AU25</f>
        <v>0</v>
      </c>
      <c r="J29" s="80">
        <f>+'ЖН-ОН-2'!AN25+'ЖН-ОН-2'!AO25+'ЖН-ОН-2'!AP25+'ЖН-ОН-2'!AQ25</f>
        <v>0</v>
      </c>
      <c r="K29" s="80" t="e">
        <f t="shared" si="1"/>
        <v>#REF!</v>
      </c>
      <c r="L29" s="88" t="e">
        <f t="shared" si="0"/>
        <v>#REF!</v>
      </c>
      <c r="M29" s="88" t="e">
        <f t="shared" si="2"/>
        <v>#REF!</v>
      </c>
      <c r="N29" s="88" t="e">
        <f t="shared" si="3"/>
        <v>#REF!</v>
      </c>
      <c r="O29" s="88"/>
    </row>
    <row r="30" spans="1:15" s="2" customFormat="1" ht="27.75" customHeight="1" thickBot="1">
      <c r="A30" s="80">
        <f t="shared" si="4"/>
        <v>18</v>
      </c>
      <c r="B30" s="218" t="str">
        <f>+'ЖН-ОН-1'!B26</f>
        <v>Ширинбоев Умиджон Бахтиёр ўғли</v>
      </c>
      <c r="C30" s="218"/>
      <c r="D30" s="81">
        <f>'ЖН-ОН-1'!C26</f>
        <v>0</v>
      </c>
      <c r="E30" s="80" t="e">
        <f>'ЖН-ОН-1'!#REF!+'ЖН-ОН-1'!#REF!</f>
        <v>#REF!</v>
      </c>
      <c r="F30" s="80" t="e">
        <f>'ЖН-ОН-1'!#REF!+'ЖН-ОН-1'!#REF!</f>
        <v>#REF!</v>
      </c>
      <c r="G30" s="80" t="e">
        <f>+'ЖН-ОН-1'!#REF!+'ЖН-ОН-1'!#REF!+'ЖН-ОН-1'!#REF!+'ЖН-ОН-1'!#REF!</f>
        <v>#REF!</v>
      </c>
      <c r="H30" s="80">
        <f>'ЖН-ОН-2'!AR27+'ЖН-ОН-2'!AS27</f>
        <v>0</v>
      </c>
      <c r="I30" s="80">
        <f>'ЖН-ОН-2'!AT27+'ЖН-ОН-2'!AU27</f>
        <v>0</v>
      </c>
      <c r="J30" s="80">
        <f>+'ЖН-ОН-2'!AN26+'ЖН-ОН-2'!AO26+'ЖН-ОН-2'!AP26+'ЖН-ОН-2'!AQ26</f>
        <v>0</v>
      </c>
      <c r="K30" s="80" t="e">
        <f t="shared" si="1"/>
        <v>#REF!</v>
      </c>
      <c r="L30" s="88" t="e">
        <f t="shared" si="0"/>
        <v>#REF!</v>
      </c>
      <c r="M30" s="88" t="e">
        <f t="shared" si="2"/>
        <v>#REF!</v>
      </c>
      <c r="N30" s="88" t="e">
        <f t="shared" si="3"/>
        <v>#REF!</v>
      </c>
      <c r="O30" s="88"/>
    </row>
    <row r="31" spans="1:15" s="2" customFormat="1" ht="27.75" customHeight="1" thickBot="1">
      <c r="A31" s="80">
        <f t="shared" si="4"/>
        <v>19</v>
      </c>
      <c r="B31" s="218" t="str">
        <f>+'ЖН-ОН-1'!B27</f>
        <v>Останов Шерали Жуманович</v>
      </c>
      <c r="C31" s="218"/>
      <c r="D31" s="81" t="str">
        <f>'ЖН-ОН-1'!C27</f>
        <v>D-16-008</v>
      </c>
      <c r="E31" s="80" t="e">
        <f>'ЖН-ОН-1'!#REF!+'ЖН-ОН-1'!#REF!</f>
        <v>#REF!</v>
      </c>
      <c r="F31" s="80" t="e">
        <f>'ЖН-ОН-1'!#REF!+'ЖН-ОН-1'!#REF!</f>
        <v>#REF!</v>
      </c>
      <c r="G31" s="80" t="e">
        <f>+'ЖН-ОН-1'!#REF!+'ЖН-ОН-1'!#REF!+'ЖН-ОН-1'!#REF!+'ЖН-ОН-1'!#REF!</f>
        <v>#REF!</v>
      </c>
      <c r="H31" s="80">
        <f>'ЖН-ОН-2'!AR28+'ЖН-ОН-2'!AS28</f>
        <v>0</v>
      </c>
      <c r="I31" s="80">
        <f>'ЖН-ОН-2'!AT28+'ЖН-ОН-2'!AU28</f>
        <v>0</v>
      </c>
      <c r="J31" s="80">
        <f>+'ЖН-ОН-2'!AN27+'ЖН-ОН-2'!AO27+'ЖН-ОН-2'!AP27+'ЖН-ОН-2'!AQ27</f>
        <v>0</v>
      </c>
      <c r="K31" s="80" t="e">
        <f t="shared" si="1"/>
        <v>#REF!</v>
      </c>
      <c r="L31" s="88" t="e">
        <f t="shared" si="0"/>
        <v>#REF!</v>
      </c>
      <c r="M31" s="88" t="e">
        <f t="shared" si="2"/>
        <v>#REF!</v>
      </c>
      <c r="N31" s="88" t="e">
        <f t="shared" si="3"/>
        <v>#REF!</v>
      </c>
      <c r="O31" s="88"/>
    </row>
    <row r="32" spans="1:15" ht="49.5" customHeight="1" thickBot="1">
      <c r="A32" s="209" t="s">
        <v>14</v>
      </c>
      <c r="B32" s="209"/>
      <c r="C32" s="209"/>
      <c r="D32" s="84"/>
      <c r="E32" s="85"/>
      <c r="F32" s="86"/>
      <c r="G32" s="86"/>
      <c r="H32" s="86"/>
      <c r="I32" s="85"/>
      <c r="J32" s="85"/>
      <c r="K32" s="87"/>
      <c r="L32" s="87"/>
      <c r="M32" s="85"/>
      <c r="N32" s="85"/>
      <c r="O32" s="94"/>
    </row>
    <row r="33" spans="1:3" ht="39.75" customHeight="1">
      <c r="A33" s="198"/>
      <c r="B33" s="198"/>
      <c r="C33" s="198"/>
    </row>
    <row r="34" spans="1:15" ht="18.75">
      <c r="A34" s="14"/>
      <c r="B34" s="14"/>
      <c r="C34" s="15" t="s">
        <v>15</v>
      </c>
      <c r="D34" s="39">
        <f>M!G24</f>
        <v>19</v>
      </c>
      <c r="E34" s="45"/>
      <c r="F34" s="45"/>
      <c r="G34" s="17" t="s">
        <v>77</v>
      </c>
      <c r="H34" s="17"/>
      <c r="I34" s="17"/>
      <c r="J34" s="17"/>
      <c r="K34" s="11"/>
      <c r="L34" s="11"/>
      <c r="M34" s="11"/>
      <c r="N34" s="18"/>
      <c r="O34" s="11"/>
    </row>
    <row r="35" spans="1:15" ht="18.75">
      <c r="A35" s="14"/>
      <c r="B35" s="14"/>
      <c r="C35" s="15"/>
      <c r="D35" s="46"/>
      <c r="E35" s="17"/>
      <c r="F35" s="17"/>
      <c r="G35" s="17"/>
      <c r="H35" s="17"/>
      <c r="I35" s="11"/>
      <c r="J35" s="11"/>
      <c r="K35" s="17"/>
      <c r="L35" s="17"/>
      <c r="M35" s="11"/>
      <c r="N35" s="18"/>
      <c r="O35" s="11"/>
    </row>
    <row r="36" spans="1:15" ht="36.75" customHeight="1">
      <c r="A36" s="11"/>
      <c r="B36" s="11"/>
      <c r="C36" s="18"/>
      <c r="D36" s="199" t="s">
        <v>16</v>
      </c>
      <c r="E36" s="199"/>
      <c r="F36" s="199"/>
      <c r="G36" s="199"/>
      <c r="H36" s="65"/>
      <c r="I36" s="16"/>
      <c r="J36" s="16"/>
      <c r="K36" s="200" t="s">
        <v>17</v>
      </c>
      <c r="L36" s="200"/>
      <c r="M36" s="16"/>
      <c r="N36" s="16"/>
      <c r="O36" s="11"/>
    </row>
    <row r="37" spans="1:15" ht="18.75">
      <c r="A37" s="192"/>
      <c r="B37" s="192"/>
      <c r="C37" s="19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8.75">
      <c r="A38" s="18" t="s">
        <v>73</v>
      </c>
      <c r="B38" s="18"/>
      <c r="C38" s="18"/>
      <c r="D38" s="215" t="str">
        <f>M!F24</f>
        <v>О.Кучаров</v>
      </c>
      <c r="E38" s="215"/>
      <c r="F38" s="215"/>
      <c r="G38" s="215"/>
      <c r="H38" s="45"/>
      <c r="I38" s="45"/>
      <c r="J38" s="45"/>
      <c r="K38" s="17" t="s">
        <v>18</v>
      </c>
      <c r="L38" s="17"/>
      <c r="M38" s="194"/>
      <c r="N38" s="194"/>
      <c r="O38" s="63" t="str">
        <f>M!G18</f>
        <v>М.Маматқулов</v>
      </c>
    </row>
    <row r="39" spans="1:15" ht="18.75">
      <c r="A39" s="195" t="s">
        <v>19</v>
      </c>
      <c r="B39" s="195"/>
      <c r="C39" s="19" t="s">
        <v>1</v>
      </c>
      <c r="D39" s="196" t="s">
        <v>20</v>
      </c>
      <c r="E39" s="196"/>
      <c r="F39" s="196"/>
      <c r="G39" s="196"/>
      <c r="H39" s="45"/>
      <c r="I39" s="20"/>
      <c r="J39" s="20"/>
      <c r="K39" s="11"/>
      <c r="L39" s="11"/>
      <c r="M39" s="196" t="s">
        <v>21</v>
      </c>
      <c r="N39" s="196"/>
      <c r="O39" s="20" t="s">
        <v>20</v>
      </c>
    </row>
  </sheetData>
  <sheetProtection/>
  <mergeCells count="48">
    <mergeCell ref="A33:C33"/>
    <mergeCell ref="B31:C31"/>
    <mergeCell ref="A32:C32"/>
    <mergeCell ref="B29:C29"/>
    <mergeCell ref="B30:C30"/>
    <mergeCell ref="B19:C19"/>
    <mergeCell ref="B20:C20"/>
    <mergeCell ref="B17:C17"/>
    <mergeCell ref="B18:C18"/>
    <mergeCell ref="B23:C23"/>
    <mergeCell ref="B28:C28"/>
    <mergeCell ref="B21:C21"/>
    <mergeCell ref="B22:C22"/>
    <mergeCell ref="B24:C24"/>
    <mergeCell ref="B25:C25"/>
    <mergeCell ref="B26:C26"/>
    <mergeCell ref="B27:C27"/>
    <mergeCell ref="B15:C15"/>
    <mergeCell ref="B16:C16"/>
    <mergeCell ref="M11:M12"/>
    <mergeCell ref="B13:C13"/>
    <mergeCell ref="B14:C14"/>
    <mergeCell ref="L11:L12"/>
    <mergeCell ref="C9:F9"/>
    <mergeCell ref="N11:N12"/>
    <mergeCell ref="O11:O12"/>
    <mergeCell ref="H9:K9"/>
    <mergeCell ref="A8:B8"/>
    <mergeCell ref="A11:A12"/>
    <mergeCell ref="B11:C12"/>
    <mergeCell ref="D11:D12"/>
    <mergeCell ref="E11:K11"/>
    <mergeCell ref="M9:N9"/>
    <mergeCell ref="A2:O2"/>
    <mergeCell ref="A3:O3"/>
    <mergeCell ref="A4:I4"/>
    <mergeCell ref="A5:H5"/>
    <mergeCell ref="A6:O6"/>
    <mergeCell ref="E7:F7"/>
    <mergeCell ref="H7:I7"/>
    <mergeCell ref="A39:B39"/>
    <mergeCell ref="D39:G39"/>
    <mergeCell ref="M39:N39"/>
    <mergeCell ref="D36:G36"/>
    <mergeCell ref="K36:L36"/>
    <mergeCell ref="A37:C37"/>
    <mergeCell ref="D38:G38"/>
    <mergeCell ref="M38:N3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9"/>
  <sheetViews>
    <sheetView view="pageLayout" workbookViewId="0" topLeftCell="A1">
      <selection activeCell="G10" sqref="G10"/>
    </sheetView>
  </sheetViews>
  <sheetFormatPr defaultColWidth="9.140625" defaultRowHeight="12.75"/>
  <cols>
    <col min="1" max="2" width="4.57421875" style="1" customWidth="1"/>
    <col min="3" max="3" width="43.140625" style="1" customWidth="1"/>
    <col min="4" max="4" width="15.7109375" style="1" customWidth="1"/>
    <col min="5" max="6" width="4.7109375" style="1" hidden="1" customWidth="1"/>
    <col min="7" max="7" width="10.421875" style="1" customWidth="1"/>
    <col min="8" max="8" width="4.7109375" style="1" hidden="1" customWidth="1"/>
    <col min="9" max="9" width="0.5625" style="1" hidden="1" customWidth="1"/>
    <col min="10" max="10" width="11.28125" style="1" customWidth="1"/>
    <col min="11" max="11" width="10.28125" style="1" customWidth="1"/>
    <col min="12" max="12" width="11.140625" style="1" customWidth="1"/>
    <col min="13" max="13" width="11.421875" style="1" customWidth="1"/>
    <col min="14" max="14" width="10.421875" style="1" customWidth="1"/>
    <col min="15" max="15" width="16.00390625" style="1" customWidth="1"/>
  </cols>
  <sheetData>
    <row r="1" spans="1:15" ht="18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93" t="str">
        <f>M!C6</f>
        <v>12-шакл</v>
      </c>
    </row>
    <row r="2" spans="1:15" ht="15.75" customHeight="1">
      <c r="A2" s="181" t="s">
        <v>149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ht="15.75" customHeight="1">
      <c r="A3" s="181" t="s">
        <v>148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5.75" customHeight="1">
      <c r="A4" s="182" t="s">
        <v>38</v>
      </c>
      <c r="B4" s="182"/>
      <c r="C4" s="182"/>
      <c r="D4" s="182"/>
      <c r="E4" s="182"/>
      <c r="F4" s="182"/>
      <c r="G4" s="182"/>
      <c r="H4" s="182"/>
      <c r="I4" s="182"/>
      <c r="J4" s="12" t="s">
        <v>146</v>
      </c>
      <c r="K4" s="23" t="str">
        <f>+M!D19</f>
        <v>I-18/12-203</v>
      </c>
      <c r="L4" s="23"/>
      <c r="M4" s="50"/>
      <c r="N4" s="50"/>
      <c r="O4" s="50"/>
    </row>
    <row r="5" spans="1:15" ht="15.75" customHeight="1">
      <c r="A5" s="182" t="str">
        <f>M!C24</f>
        <v>2017-2018 ўқув йили  </v>
      </c>
      <c r="B5" s="182"/>
      <c r="C5" s="182"/>
      <c r="D5" s="182"/>
      <c r="E5" s="182"/>
      <c r="F5" s="182"/>
      <c r="G5" s="182"/>
      <c r="H5" s="182"/>
      <c r="I5" s="51"/>
      <c r="J5" s="51" t="str">
        <f>M!C2</f>
        <v>баҳорги </v>
      </c>
      <c r="K5" s="52" t="s">
        <v>24</v>
      </c>
      <c r="N5" s="52"/>
      <c r="O5" s="52"/>
    </row>
    <row r="6" spans="1:15" ht="15.75" customHeight="1">
      <c r="A6" s="181" t="str">
        <f>+M!B24</f>
        <v>Сув хўжалигини ташкил этиш ва бошқариш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5" ht="15.75" customHeight="1">
      <c r="A7" s="12"/>
      <c r="B7" s="12"/>
      <c r="C7" s="53">
        <f>M!C3</f>
        <v>2</v>
      </c>
      <c r="D7" s="54" t="s">
        <v>6</v>
      </c>
      <c r="E7" s="183"/>
      <c r="F7" s="183"/>
      <c r="G7" s="22">
        <f>M!C4</f>
        <v>203</v>
      </c>
      <c r="H7" s="183"/>
      <c r="I7" s="183"/>
      <c r="J7" s="54" t="s">
        <v>23</v>
      </c>
      <c r="K7" s="22">
        <f>M!C5</f>
        <v>4</v>
      </c>
      <c r="L7" s="55" t="s">
        <v>7</v>
      </c>
      <c r="M7" s="55"/>
      <c r="N7" s="55"/>
      <c r="O7" s="55"/>
    </row>
    <row r="8" spans="1:15" ht="15.75" customHeight="1">
      <c r="A8" s="184" t="s">
        <v>39</v>
      </c>
      <c r="B8" s="184"/>
      <c r="C8" s="56" t="e">
        <f>+M!B19</f>
        <v>#REF!</v>
      </c>
      <c r="D8" s="57" t="s">
        <v>49</v>
      </c>
      <c r="E8" s="57"/>
      <c r="F8" s="57"/>
      <c r="G8" s="58" t="e">
        <f>+'ЖН-ОН-1'!#REF!</f>
        <v>#REF!</v>
      </c>
      <c r="H8" s="58"/>
      <c r="I8" s="59"/>
      <c r="J8" s="59"/>
      <c r="K8" s="60"/>
      <c r="L8" s="38" t="s">
        <v>48</v>
      </c>
      <c r="M8" s="38"/>
      <c r="N8" s="61" t="e">
        <f>+'ЖН-ОН-1'!#REF!</f>
        <v>#REF!</v>
      </c>
      <c r="O8" s="62"/>
    </row>
    <row r="9" spans="1:15" ht="18.75" customHeight="1">
      <c r="A9" s="13" t="s">
        <v>25</v>
      </c>
      <c r="B9" s="13"/>
      <c r="C9" s="189" t="s">
        <v>26</v>
      </c>
      <c r="D9" s="189"/>
      <c r="E9" s="189"/>
      <c r="F9" s="189"/>
      <c r="G9" s="24">
        <f>+M!C19</f>
        <v>62</v>
      </c>
      <c r="H9" s="190" t="s">
        <v>43</v>
      </c>
      <c r="I9" s="190"/>
      <c r="J9" s="190"/>
      <c r="K9" s="190"/>
      <c r="L9" s="110">
        <f>+M!E19</f>
        <v>19</v>
      </c>
      <c r="M9" s="191" t="str">
        <f>M!F8</f>
        <v>июнь 2018 йил</v>
      </c>
      <c r="N9" s="191"/>
      <c r="O9" s="40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19.5" customHeight="1" thickBot="1">
      <c r="A11" s="185" t="s">
        <v>0</v>
      </c>
      <c r="B11" s="186" t="s">
        <v>40</v>
      </c>
      <c r="C11" s="186"/>
      <c r="D11" s="186" t="s">
        <v>8</v>
      </c>
      <c r="E11" s="186" t="s">
        <v>9</v>
      </c>
      <c r="F11" s="186"/>
      <c r="G11" s="186"/>
      <c r="H11" s="186"/>
      <c r="I11" s="186"/>
      <c r="J11" s="186"/>
      <c r="K11" s="186"/>
      <c r="L11" s="188" t="s">
        <v>10</v>
      </c>
      <c r="M11" s="188" t="s">
        <v>11</v>
      </c>
      <c r="N11" s="188" t="s">
        <v>12</v>
      </c>
      <c r="O11" s="186" t="s">
        <v>13</v>
      </c>
    </row>
    <row r="12" spans="1:15" ht="71.25" customHeight="1" thickBot="1">
      <c r="A12" s="185"/>
      <c r="B12" s="186"/>
      <c r="C12" s="186"/>
      <c r="D12" s="186"/>
      <c r="E12" s="79" t="s">
        <v>2</v>
      </c>
      <c r="F12" s="79" t="s">
        <v>69</v>
      </c>
      <c r="G12" s="79" t="s">
        <v>63</v>
      </c>
      <c r="H12" s="79" t="s">
        <v>34</v>
      </c>
      <c r="I12" s="79" t="s">
        <v>72</v>
      </c>
      <c r="J12" s="79" t="s">
        <v>74</v>
      </c>
      <c r="K12" s="79" t="s">
        <v>59</v>
      </c>
      <c r="L12" s="188"/>
      <c r="M12" s="188"/>
      <c r="N12" s="188"/>
      <c r="O12" s="186"/>
    </row>
    <row r="13" spans="1:15" s="2" customFormat="1" ht="27.75" customHeight="1" thickBot="1">
      <c r="A13" s="80">
        <v>1</v>
      </c>
      <c r="B13" s="218" t="str">
        <f>+'ЖН-ОН-1'!B9</f>
        <v>Акрамова Нилуфар Тулкиновна</v>
      </c>
      <c r="C13" s="218"/>
      <c r="D13" s="81">
        <f>'ЖН-ОН-1'!C9</f>
        <v>0</v>
      </c>
      <c r="E13" s="80" t="e">
        <f>'ЖН-ОН-1'!#REF!+'ЖН-ОН-1'!#REF!</f>
        <v>#REF!</v>
      </c>
      <c r="F13" s="80" t="e">
        <f>'ЖН-ОН-1'!#REF!+'ЖН-ОН-1'!#REF!</f>
        <v>#REF!</v>
      </c>
      <c r="G13" s="80" t="e">
        <f>+'ЖН-ОН-1'!#REF!+'ЖН-ОН-1'!#REF!+'ЖН-ОН-1'!#REF!+'ЖН-ОН-1'!#REF!</f>
        <v>#REF!</v>
      </c>
      <c r="H13" s="80">
        <f>'ЖН-ОН-2'!AR10+'ЖН-ОН-2'!AS10</f>
        <v>0</v>
      </c>
      <c r="I13" s="80">
        <f>'ЖН-ОН-2'!AT10+'ЖН-ОН-2'!AU10</f>
        <v>0</v>
      </c>
      <c r="J13" s="80">
        <f>+'ЖН-ОН-2'!AR9+'ЖН-ОН-2'!AS9+'ЖН-ОН-2'!AT9+'ЖН-ОН-2'!AU9</f>
        <v>0</v>
      </c>
      <c r="K13" s="80" t="e">
        <f>G13+J13</f>
        <v>#REF!</v>
      </c>
      <c r="L13" s="88" t="e">
        <f aca="true" t="shared" si="0" ref="L13:L31">IF(OR(K13&lt;39),"-","")</f>
        <v>#REF!</v>
      </c>
      <c r="M13" s="88" t="e">
        <f>IF(L13="-",K13,"")</f>
        <v>#REF!</v>
      </c>
      <c r="N13" s="88" t="e">
        <f>IF(L13="-","-","")</f>
        <v>#REF!</v>
      </c>
      <c r="O13" s="88"/>
    </row>
    <row r="14" spans="1:15" s="2" customFormat="1" ht="27.75" customHeight="1" thickBot="1">
      <c r="A14" s="80">
        <f>+A13+1</f>
        <v>2</v>
      </c>
      <c r="B14" s="218" t="str">
        <f>+'ЖН-ОН-1'!B10</f>
        <v>Босимов Хайитбой Исоқ ўғли</v>
      </c>
      <c r="C14" s="218"/>
      <c r="D14" s="81" t="str">
        <f>'ЖН-ОН-1'!C10</f>
        <v>D-16-001</v>
      </c>
      <c r="E14" s="80" t="e">
        <f>'ЖН-ОН-1'!#REF!+'ЖН-ОН-1'!#REF!</f>
        <v>#REF!</v>
      </c>
      <c r="F14" s="80" t="e">
        <f>'ЖН-ОН-1'!#REF!+'ЖН-ОН-1'!#REF!</f>
        <v>#REF!</v>
      </c>
      <c r="G14" s="80" t="e">
        <f>+'ЖН-ОН-1'!#REF!+'ЖН-ОН-1'!#REF!+'ЖН-ОН-1'!#REF!+'ЖН-ОН-1'!#REF!</f>
        <v>#REF!</v>
      </c>
      <c r="H14" s="80">
        <f>'ЖН-ОН-2'!AR11+'ЖН-ОН-2'!AS11</f>
        <v>0</v>
      </c>
      <c r="I14" s="80">
        <f>'ЖН-ОН-2'!AT11+'ЖН-ОН-2'!AU11</f>
        <v>0</v>
      </c>
      <c r="J14" s="80">
        <f>+'ЖН-ОН-2'!AR10+'ЖН-ОН-2'!AS10+'ЖН-ОН-2'!AT10+'ЖН-ОН-2'!AU10</f>
        <v>0</v>
      </c>
      <c r="K14" s="80" t="e">
        <f aca="true" t="shared" si="1" ref="K14:K31">G14+J14</f>
        <v>#REF!</v>
      </c>
      <c r="L14" s="88" t="e">
        <f t="shared" si="0"/>
        <v>#REF!</v>
      </c>
      <c r="M14" s="88" t="e">
        <f aca="true" t="shared" si="2" ref="M14:M31">IF(L14="-",K14,"")</f>
        <v>#REF!</v>
      </c>
      <c r="N14" s="88" t="e">
        <f aca="true" t="shared" si="3" ref="N14:N31">IF(L14="-","-","")</f>
        <v>#REF!</v>
      </c>
      <c r="O14" s="88"/>
    </row>
    <row r="15" spans="1:15" s="2" customFormat="1" ht="27.75" customHeight="1" thickBot="1">
      <c r="A15" s="80">
        <f aca="true" t="shared" si="4" ref="A15:A31">+A14+1</f>
        <v>3</v>
      </c>
      <c r="B15" s="218" t="str">
        <f>+'ЖН-ОН-1'!B11</f>
        <v>Дадарбаев Муҳриддин Абдурахмонович</v>
      </c>
      <c r="C15" s="218"/>
      <c r="D15" s="81" t="str">
        <f>'ЖН-ОН-1'!C11</f>
        <v>D-16-010</v>
      </c>
      <c r="E15" s="80" t="e">
        <f>'ЖН-ОН-1'!#REF!+'ЖН-ОН-1'!#REF!</f>
        <v>#REF!</v>
      </c>
      <c r="F15" s="80" t="e">
        <f>'ЖН-ОН-1'!#REF!+'ЖН-ОН-1'!#REF!</f>
        <v>#REF!</v>
      </c>
      <c r="G15" s="80" t="e">
        <f>+'ЖН-ОН-1'!#REF!+'ЖН-ОН-1'!#REF!+'ЖН-ОН-1'!#REF!+'ЖН-ОН-1'!#REF!</f>
        <v>#REF!</v>
      </c>
      <c r="H15" s="80">
        <f>'ЖН-ОН-2'!AR12+'ЖН-ОН-2'!AS12</f>
        <v>0</v>
      </c>
      <c r="I15" s="80">
        <f>'ЖН-ОН-2'!AT12+'ЖН-ОН-2'!AU12</f>
        <v>0</v>
      </c>
      <c r="J15" s="80">
        <f>+'ЖН-ОН-2'!AR11+'ЖН-ОН-2'!AS11+'ЖН-ОН-2'!AT11+'ЖН-ОН-2'!AU11</f>
        <v>0</v>
      </c>
      <c r="K15" s="80" t="e">
        <f t="shared" si="1"/>
        <v>#REF!</v>
      </c>
      <c r="L15" s="88" t="e">
        <f t="shared" si="0"/>
        <v>#REF!</v>
      </c>
      <c r="M15" s="88" t="e">
        <f t="shared" si="2"/>
        <v>#REF!</v>
      </c>
      <c r="N15" s="88" t="e">
        <f t="shared" si="3"/>
        <v>#REF!</v>
      </c>
      <c r="O15" s="88"/>
    </row>
    <row r="16" spans="1:15" s="2" customFormat="1" ht="27.75" customHeight="1" thickBot="1">
      <c r="A16" s="80">
        <f t="shared" si="4"/>
        <v>4</v>
      </c>
      <c r="B16" s="218" t="str">
        <f>+'ЖН-ОН-1'!B12</f>
        <v>Дадаханов Билолхон Жобир ўғли </v>
      </c>
      <c r="C16" s="218"/>
      <c r="D16" s="81" t="str">
        <f>'ЖН-ОН-1'!C12</f>
        <v>K-16-072</v>
      </c>
      <c r="E16" s="80" t="e">
        <f>'ЖН-ОН-1'!#REF!+'ЖН-ОН-1'!#REF!</f>
        <v>#REF!</v>
      </c>
      <c r="F16" s="80" t="e">
        <f>'ЖН-ОН-1'!#REF!+'ЖН-ОН-1'!#REF!</f>
        <v>#REF!</v>
      </c>
      <c r="G16" s="80" t="e">
        <f>+'ЖН-ОН-1'!#REF!+'ЖН-ОН-1'!#REF!+'ЖН-ОН-1'!#REF!+'ЖН-ОН-1'!#REF!</f>
        <v>#REF!</v>
      </c>
      <c r="H16" s="80">
        <f>'ЖН-ОН-2'!AR13+'ЖН-ОН-2'!AS13</f>
        <v>0</v>
      </c>
      <c r="I16" s="80">
        <f>'ЖН-ОН-2'!AT13+'ЖН-ОН-2'!AU13</f>
        <v>0</v>
      </c>
      <c r="J16" s="80">
        <f>+'ЖН-ОН-2'!AR12+'ЖН-ОН-2'!AS12+'ЖН-ОН-2'!AT12+'ЖН-ОН-2'!AU12</f>
        <v>0</v>
      </c>
      <c r="K16" s="80" t="e">
        <f t="shared" si="1"/>
        <v>#REF!</v>
      </c>
      <c r="L16" s="88" t="e">
        <f t="shared" si="0"/>
        <v>#REF!</v>
      </c>
      <c r="M16" s="88" t="e">
        <f t="shared" si="2"/>
        <v>#REF!</v>
      </c>
      <c r="N16" s="88" t="e">
        <f t="shared" si="3"/>
        <v>#REF!</v>
      </c>
      <c r="O16" s="88"/>
    </row>
    <row r="17" spans="1:15" s="2" customFormat="1" ht="27.75" customHeight="1" thickBot="1">
      <c r="A17" s="80">
        <f t="shared" si="4"/>
        <v>5</v>
      </c>
      <c r="B17" s="218" t="str">
        <f>+'ЖН-ОН-1'!B13</f>
        <v>Исаев Шаҳбоз Ёдгоржонович</v>
      </c>
      <c r="C17" s="218"/>
      <c r="D17" s="81" t="str">
        <f>'ЖН-ОН-1'!C13</f>
        <v>K-16-027</v>
      </c>
      <c r="E17" s="80" t="e">
        <f>'ЖН-ОН-1'!#REF!+'ЖН-ОН-1'!#REF!</f>
        <v>#REF!</v>
      </c>
      <c r="F17" s="80" t="e">
        <f>'ЖН-ОН-1'!#REF!+'ЖН-ОН-1'!#REF!</f>
        <v>#REF!</v>
      </c>
      <c r="G17" s="80" t="e">
        <f>+'ЖН-ОН-1'!#REF!+'ЖН-ОН-1'!#REF!+'ЖН-ОН-1'!#REF!+'ЖН-ОН-1'!#REF!</f>
        <v>#REF!</v>
      </c>
      <c r="H17" s="80">
        <f>'ЖН-ОН-2'!AR14+'ЖН-ОН-2'!AS14</f>
        <v>0</v>
      </c>
      <c r="I17" s="80">
        <f>'ЖН-ОН-2'!AT14+'ЖН-ОН-2'!AU14</f>
        <v>0</v>
      </c>
      <c r="J17" s="80">
        <f>+'ЖН-ОН-2'!AR13+'ЖН-ОН-2'!AS13+'ЖН-ОН-2'!AT13+'ЖН-ОН-2'!AU13</f>
        <v>0</v>
      </c>
      <c r="K17" s="80" t="e">
        <f t="shared" si="1"/>
        <v>#REF!</v>
      </c>
      <c r="L17" s="88" t="e">
        <f t="shared" si="0"/>
        <v>#REF!</v>
      </c>
      <c r="M17" s="88" t="e">
        <f t="shared" si="2"/>
        <v>#REF!</v>
      </c>
      <c r="N17" s="88" t="e">
        <f t="shared" si="3"/>
        <v>#REF!</v>
      </c>
      <c r="O17" s="88"/>
    </row>
    <row r="18" spans="1:15" s="2" customFormat="1" ht="27.75" customHeight="1" thickBot="1">
      <c r="A18" s="80">
        <f t="shared" si="4"/>
        <v>6</v>
      </c>
      <c r="B18" s="218" t="str">
        <f>+'ЖН-ОН-1'!B14</f>
        <v>Йигиталиев Бекзод</v>
      </c>
      <c r="C18" s="218"/>
      <c r="D18" s="81">
        <f>'ЖН-ОН-1'!C14</f>
        <v>0</v>
      </c>
      <c r="E18" s="80" t="e">
        <f>'ЖН-ОН-1'!#REF!+'ЖН-ОН-1'!#REF!</f>
        <v>#REF!</v>
      </c>
      <c r="F18" s="80" t="e">
        <f>'ЖН-ОН-1'!#REF!+'ЖН-ОН-1'!#REF!</f>
        <v>#REF!</v>
      </c>
      <c r="G18" s="80" t="e">
        <f>+'ЖН-ОН-1'!#REF!+'ЖН-ОН-1'!#REF!+'ЖН-ОН-1'!#REF!+'ЖН-ОН-1'!#REF!</f>
        <v>#REF!</v>
      </c>
      <c r="H18" s="80">
        <f>'ЖН-ОН-2'!AR15+'ЖН-ОН-2'!AS15</f>
        <v>0</v>
      </c>
      <c r="I18" s="80">
        <f>'ЖН-ОН-2'!AT15+'ЖН-ОН-2'!AU15</f>
        <v>0</v>
      </c>
      <c r="J18" s="80">
        <f>+'ЖН-ОН-2'!AR14+'ЖН-ОН-2'!AS14+'ЖН-ОН-2'!AT14+'ЖН-ОН-2'!AU14</f>
        <v>0</v>
      </c>
      <c r="K18" s="80" t="e">
        <f t="shared" si="1"/>
        <v>#REF!</v>
      </c>
      <c r="L18" s="88" t="e">
        <f t="shared" si="0"/>
        <v>#REF!</v>
      </c>
      <c r="M18" s="88" t="e">
        <f t="shared" si="2"/>
        <v>#REF!</v>
      </c>
      <c r="N18" s="88" t="e">
        <f t="shared" si="3"/>
        <v>#REF!</v>
      </c>
      <c r="O18" s="88"/>
    </row>
    <row r="19" spans="1:15" s="2" customFormat="1" ht="27.75" customHeight="1" thickBot="1">
      <c r="A19" s="80">
        <f t="shared" si="4"/>
        <v>7</v>
      </c>
      <c r="B19" s="218" t="str">
        <f>+'ЖН-ОН-1'!B15</f>
        <v>Кенжаева Нафиса Рустамовна</v>
      </c>
      <c r="C19" s="218"/>
      <c r="D19" s="81" t="str">
        <f>'ЖН-ОН-1'!C15</f>
        <v>K-16-069</v>
      </c>
      <c r="E19" s="80" t="e">
        <f>'ЖН-ОН-1'!#REF!+'ЖН-ОН-1'!#REF!</f>
        <v>#REF!</v>
      </c>
      <c r="F19" s="80" t="e">
        <f>'ЖН-ОН-1'!#REF!+'ЖН-ОН-1'!#REF!</f>
        <v>#REF!</v>
      </c>
      <c r="G19" s="80" t="e">
        <f>+'ЖН-ОН-1'!#REF!+'ЖН-ОН-1'!#REF!+'ЖН-ОН-1'!#REF!+'ЖН-ОН-1'!#REF!</f>
        <v>#REF!</v>
      </c>
      <c r="H19" s="80">
        <f>'ЖН-ОН-2'!AR16+'ЖН-ОН-2'!AS16</f>
        <v>0</v>
      </c>
      <c r="I19" s="80">
        <f>'ЖН-ОН-2'!AT16+'ЖН-ОН-2'!AU16</f>
        <v>0</v>
      </c>
      <c r="J19" s="80">
        <f>+'ЖН-ОН-2'!AR15+'ЖН-ОН-2'!AS15+'ЖН-ОН-2'!AT15+'ЖН-ОН-2'!AU15</f>
        <v>0</v>
      </c>
      <c r="K19" s="80" t="e">
        <f t="shared" si="1"/>
        <v>#REF!</v>
      </c>
      <c r="L19" s="88" t="e">
        <f t="shared" si="0"/>
        <v>#REF!</v>
      </c>
      <c r="M19" s="88" t="e">
        <f t="shared" si="2"/>
        <v>#REF!</v>
      </c>
      <c r="N19" s="88" t="e">
        <f t="shared" si="3"/>
        <v>#REF!</v>
      </c>
      <c r="O19" s="88"/>
    </row>
    <row r="20" spans="1:15" s="2" customFormat="1" ht="27.75" customHeight="1" thickBot="1">
      <c r="A20" s="80">
        <f t="shared" si="4"/>
        <v>8</v>
      </c>
      <c r="B20" s="218" t="str">
        <f>+'ЖН-ОН-1'!B16</f>
        <v>Маҳмудов Жасурбек Шаҳобжонович</v>
      </c>
      <c r="C20" s="218"/>
      <c r="D20" s="81" t="str">
        <f>'ЖН-ОН-1'!C16</f>
        <v>K-16-020</v>
      </c>
      <c r="E20" s="80" t="e">
        <f>'ЖН-ОН-1'!#REF!+'ЖН-ОН-1'!#REF!</f>
        <v>#REF!</v>
      </c>
      <c r="F20" s="80" t="e">
        <f>'ЖН-ОН-1'!#REF!+'ЖН-ОН-1'!#REF!</f>
        <v>#REF!</v>
      </c>
      <c r="G20" s="80" t="e">
        <f>+'ЖН-ОН-1'!#REF!+'ЖН-ОН-1'!#REF!+'ЖН-ОН-1'!#REF!+'ЖН-ОН-1'!#REF!</f>
        <v>#REF!</v>
      </c>
      <c r="H20" s="80">
        <f>'ЖН-ОН-2'!AR17+'ЖН-ОН-2'!AS17</f>
        <v>0</v>
      </c>
      <c r="I20" s="80">
        <f>'ЖН-ОН-2'!AT17+'ЖН-ОН-2'!AU17</f>
        <v>0</v>
      </c>
      <c r="J20" s="80">
        <f>+'ЖН-ОН-2'!AR16+'ЖН-ОН-2'!AS16+'ЖН-ОН-2'!AT16+'ЖН-ОН-2'!AU16</f>
        <v>0</v>
      </c>
      <c r="K20" s="80" t="e">
        <f t="shared" si="1"/>
        <v>#REF!</v>
      </c>
      <c r="L20" s="88" t="e">
        <f t="shared" si="0"/>
        <v>#REF!</v>
      </c>
      <c r="M20" s="88" t="e">
        <f t="shared" si="2"/>
        <v>#REF!</v>
      </c>
      <c r="N20" s="88" t="e">
        <f t="shared" si="3"/>
        <v>#REF!</v>
      </c>
      <c r="O20" s="88"/>
    </row>
    <row r="21" spans="1:15" s="2" customFormat="1" ht="27.75" customHeight="1" thickBot="1">
      <c r="A21" s="80">
        <f t="shared" si="4"/>
        <v>9</v>
      </c>
      <c r="B21" s="218" t="str">
        <f>+'ЖН-ОН-1'!B17</f>
        <v>Нарбаев Нурсултан Нургалий ули</v>
      </c>
      <c r="C21" s="218"/>
      <c r="D21" s="81" t="str">
        <f>'ЖН-ОН-1'!C17</f>
        <v>K-16-018</v>
      </c>
      <c r="E21" s="80" t="e">
        <f>'ЖН-ОН-1'!#REF!+'ЖН-ОН-1'!#REF!</f>
        <v>#REF!</v>
      </c>
      <c r="F21" s="80" t="e">
        <f>'ЖН-ОН-1'!#REF!+'ЖН-ОН-1'!#REF!</f>
        <v>#REF!</v>
      </c>
      <c r="G21" s="80" t="e">
        <f>+'ЖН-ОН-1'!#REF!+'ЖН-ОН-1'!#REF!+'ЖН-ОН-1'!#REF!+'ЖН-ОН-1'!#REF!</f>
        <v>#REF!</v>
      </c>
      <c r="H21" s="80">
        <f>'ЖН-ОН-2'!AR21+'ЖН-ОН-2'!AS21</f>
        <v>0</v>
      </c>
      <c r="I21" s="80">
        <f>'ЖН-ОН-2'!AT21+'ЖН-ОН-2'!AU21</f>
        <v>0</v>
      </c>
      <c r="J21" s="80">
        <f>+'ЖН-ОН-2'!AR17+'ЖН-ОН-2'!AS17+'ЖН-ОН-2'!AT17+'ЖН-ОН-2'!AU17</f>
        <v>0</v>
      </c>
      <c r="K21" s="80" t="e">
        <f t="shared" si="1"/>
        <v>#REF!</v>
      </c>
      <c r="L21" s="88" t="e">
        <f t="shared" si="0"/>
        <v>#REF!</v>
      </c>
      <c r="M21" s="88" t="e">
        <f t="shared" si="2"/>
        <v>#REF!</v>
      </c>
      <c r="N21" s="88" t="e">
        <f t="shared" si="3"/>
        <v>#REF!</v>
      </c>
      <c r="O21" s="88"/>
    </row>
    <row r="22" spans="1:15" s="2" customFormat="1" ht="27.75" customHeight="1" thickBot="1">
      <c r="A22" s="80">
        <f t="shared" si="4"/>
        <v>10</v>
      </c>
      <c r="B22" s="218" t="str">
        <f>+'ЖН-ОН-1'!B18</f>
        <v>Ражабов Нурмуҳаммад Алишер ўғли</v>
      </c>
      <c r="C22" s="218"/>
      <c r="D22" s="81" t="str">
        <f>'ЖН-ОН-1'!C18</f>
        <v>K-16-042</v>
      </c>
      <c r="E22" s="80" t="e">
        <f>'ЖН-ОН-1'!#REF!+'ЖН-ОН-1'!#REF!</f>
        <v>#REF!</v>
      </c>
      <c r="F22" s="80" t="e">
        <f>'ЖН-ОН-1'!#REF!+'ЖН-ОН-1'!#REF!</f>
        <v>#REF!</v>
      </c>
      <c r="G22" s="80" t="e">
        <f>+'ЖН-ОН-1'!#REF!+'ЖН-ОН-1'!#REF!+'ЖН-ОН-1'!#REF!+'ЖН-ОН-1'!#REF!</f>
        <v>#REF!</v>
      </c>
      <c r="H22" s="80">
        <f>'ЖН-ОН-2'!AR22+'ЖН-ОН-2'!AS22</f>
        <v>0</v>
      </c>
      <c r="I22" s="80">
        <f>'ЖН-ОН-2'!AT22+'ЖН-ОН-2'!AU22</f>
        <v>0</v>
      </c>
      <c r="J22" s="80">
        <f>+'ЖН-ОН-2'!AR18+'ЖН-ОН-2'!AS18+'ЖН-ОН-2'!AT18+'ЖН-ОН-2'!AU18</f>
        <v>0</v>
      </c>
      <c r="K22" s="80" t="e">
        <f t="shared" si="1"/>
        <v>#REF!</v>
      </c>
      <c r="L22" s="88" t="e">
        <f t="shared" si="0"/>
        <v>#REF!</v>
      </c>
      <c r="M22" s="88" t="e">
        <f t="shared" si="2"/>
        <v>#REF!</v>
      </c>
      <c r="N22" s="88" t="e">
        <f t="shared" si="3"/>
        <v>#REF!</v>
      </c>
      <c r="O22" s="88"/>
    </row>
    <row r="23" spans="1:15" s="2" customFormat="1" ht="27.75" customHeight="1" thickBot="1">
      <c r="A23" s="80">
        <f t="shared" si="4"/>
        <v>11</v>
      </c>
      <c r="B23" s="218" t="str">
        <f>+'ЖН-ОН-1'!B19</f>
        <v>Ражабова Қурвонгул Алишер қизи</v>
      </c>
      <c r="C23" s="218"/>
      <c r="D23" s="81" t="str">
        <f>'ЖН-ОН-1'!C19</f>
        <v>K-16-070</v>
      </c>
      <c r="E23" s="80" t="e">
        <f>'ЖН-ОН-1'!#REF!+'ЖН-ОН-1'!#REF!</f>
        <v>#REF!</v>
      </c>
      <c r="F23" s="80" t="e">
        <f>'ЖН-ОН-1'!#REF!+'ЖН-ОН-1'!#REF!</f>
        <v>#REF!</v>
      </c>
      <c r="G23" s="80" t="e">
        <f>+'ЖН-ОН-1'!#REF!+'ЖН-ОН-1'!#REF!+'ЖН-ОН-1'!#REF!+'ЖН-ОН-1'!#REF!</f>
        <v>#REF!</v>
      </c>
      <c r="H23" s="80">
        <f>'ЖН-ОН-2'!AR23+'ЖН-ОН-2'!AS23</f>
        <v>0</v>
      </c>
      <c r="I23" s="80">
        <f>'ЖН-ОН-2'!AT23+'ЖН-ОН-2'!AU23</f>
        <v>0</v>
      </c>
      <c r="J23" s="80">
        <f>+'ЖН-ОН-2'!AR19+'ЖН-ОН-2'!AS19+'ЖН-ОН-2'!AT19+'ЖН-ОН-2'!AU19</f>
        <v>0</v>
      </c>
      <c r="K23" s="80" t="e">
        <f t="shared" si="1"/>
        <v>#REF!</v>
      </c>
      <c r="L23" s="88" t="e">
        <f t="shared" si="0"/>
        <v>#REF!</v>
      </c>
      <c r="M23" s="88" t="e">
        <f t="shared" si="2"/>
        <v>#REF!</v>
      </c>
      <c r="N23" s="88" t="e">
        <f t="shared" si="3"/>
        <v>#REF!</v>
      </c>
      <c r="O23" s="88"/>
    </row>
    <row r="24" spans="1:15" s="2" customFormat="1" ht="27.75" customHeight="1" thickBot="1">
      <c r="A24" s="80">
        <f t="shared" si="4"/>
        <v>12</v>
      </c>
      <c r="B24" s="218" t="str">
        <f>+'ЖН-ОН-1'!B20</f>
        <v>Саидахмедов Жахонгир Бахтибек ўғли</v>
      </c>
      <c r="C24" s="218"/>
      <c r="D24" s="81" t="str">
        <f>'ЖН-ОН-1'!C20</f>
        <v>K-16-049</v>
      </c>
      <c r="E24" s="80"/>
      <c r="F24" s="80"/>
      <c r="G24" s="80" t="e">
        <f>+'ЖН-ОН-1'!#REF!+'ЖН-ОН-1'!#REF!+'ЖН-ОН-1'!#REF!+'ЖН-ОН-1'!#REF!</f>
        <v>#REF!</v>
      </c>
      <c r="H24" s="80"/>
      <c r="I24" s="80"/>
      <c r="J24" s="80">
        <f>+'ЖН-ОН-2'!AR20+'ЖН-ОН-2'!AS20+'ЖН-ОН-2'!AT20+'ЖН-ОН-2'!AU20</f>
        <v>0</v>
      </c>
      <c r="K24" s="80" t="e">
        <f t="shared" si="1"/>
        <v>#REF!</v>
      </c>
      <c r="L24" s="88" t="e">
        <f t="shared" si="0"/>
        <v>#REF!</v>
      </c>
      <c r="M24" s="88" t="e">
        <f t="shared" si="2"/>
        <v>#REF!</v>
      </c>
      <c r="N24" s="88" t="e">
        <f t="shared" si="3"/>
        <v>#REF!</v>
      </c>
      <c r="O24" s="88"/>
    </row>
    <row r="25" spans="1:15" s="2" customFormat="1" ht="27.75" customHeight="1" thickBot="1">
      <c r="A25" s="80">
        <f t="shared" si="4"/>
        <v>13</v>
      </c>
      <c r="B25" s="218" t="str">
        <f>+'ЖН-ОН-1'!B21</f>
        <v>Сулаймонов Шохбозбек Ҳусанхонович</v>
      </c>
      <c r="C25" s="218"/>
      <c r="D25" s="81" t="str">
        <f>'ЖН-ОН-1'!C21</f>
        <v>K-16-050</v>
      </c>
      <c r="E25" s="80"/>
      <c r="F25" s="80"/>
      <c r="G25" s="80" t="e">
        <f>+'ЖН-ОН-1'!#REF!+'ЖН-ОН-1'!#REF!+'ЖН-ОН-1'!#REF!+'ЖН-ОН-1'!#REF!</f>
        <v>#REF!</v>
      </c>
      <c r="H25" s="80"/>
      <c r="I25" s="80"/>
      <c r="J25" s="80">
        <f>+'ЖН-ОН-2'!AR21+'ЖН-ОН-2'!AS21+'ЖН-ОН-2'!AT21+'ЖН-ОН-2'!AU21</f>
        <v>0</v>
      </c>
      <c r="K25" s="80" t="e">
        <f t="shared" si="1"/>
        <v>#REF!</v>
      </c>
      <c r="L25" s="88" t="e">
        <f t="shared" si="0"/>
        <v>#REF!</v>
      </c>
      <c r="M25" s="88" t="e">
        <f t="shared" si="2"/>
        <v>#REF!</v>
      </c>
      <c r="N25" s="88" t="e">
        <f t="shared" si="3"/>
        <v>#REF!</v>
      </c>
      <c r="O25" s="88"/>
    </row>
    <row r="26" spans="1:15" s="2" customFormat="1" ht="27.75" customHeight="1" thickBot="1">
      <c r="A26" s="80">
        <f t="shared" si="4"/>
        <v>14</v>
      </c>
      <c r="B26" s="218" t="str">
        <f>+'ЖН-ОН-1'!B22</f>
        <v>Утанов Акбар Эшпулат ўғли</v>
      </c>
      <c r="C26" s="218"/>
      <c r="D26" s="81" t="str">
        <f>'ЖН-ОН-1'!C22</f>
        <v>K-16-029</v>
      </c>
      <c r="E26" s="80"/>
      <c r="F26" s="80"/>
      <c r="G26" s="80" t="e">
        <f>+'ЖН-ОН-1'!#REF!+'ЖН-ОН-1'!#REF!+'ЖН-ОН-1'!#REF!+'ЖН-ОН-1'!#REF!</f>
        <v>#REF!</v>
      </c>
      <c r="H26" s="80"/>
      <c r="I26" s="80"/>
      <c r="J26" s="80">
        <f>+'ЖН-ОН-2'!AR22+'ЖН-ОН-2'!AS22+'ЖН-ОН-2'!AT22+'ЖН-ОН-2'!AU22</f>
        <v>0</v>
      </c>
      <c r="K26" s="80" t="e">
        <f t="shared" si="1"/>
        <v>#REF!</v>
      </c>
      <c r="L26" s="88" t="e">
        <f t="shared" si="0"/>
        <v>#REF!</v>
      </c>
      <c r="M26" s="88" t="e">
        <f t="shared" si="2"/>
        <v>#REF!</v>
      </c>
      <c r="N26" s="88" t="e">
        <f t="shared" si="3"/>
        <v>#REF!</v>
      </c>
      <c r="O26" s="88"/>
    </row>
    <row r="27" spans="1:15" s="2" customFormat="1" ht="27.75" customHeight="1" thickBot="1">
      <c r="A27" s="80">
        <f t="shared" si="4"/>
        <v>15</v>
      </c>
      <c r="B27" s="218" t="str">
        <f>+'ЖН-ОН-1'!B23</f>
        <v>Хакимов Жавоҳир Усмонович</v>
      </c>
      <c r="C27" s="218"/>
      <c r="D27" s="81" t="str">
        <f>'ЖН-ОН-1'!C23</f>
        <v>D-16-012</v>
      </c>
      <c r="E27" s="80"/>
      <c r="F27" s="80"/>
      <c r="G27" s="80" t="e">
        <f>+'ЖН-ОН-1'!#REF!+'ЖН-ОН-1'!#REF!+'ЖН-ОН-1'!#REF!+'ЖН-ОН-1'!#REF!</f>
        <v>#REF!</v>
      </c>
      <c r="H27" s="80"/>
      <c r="I27" s="80"/>
      <c r="J27" s="80">
        <f>+'ЖН-ОН-2'!AR23+'ЖН-ОН-2'!AS23+'ЖН-ОН-2'!AT23+'ЖН-ОН-2'!AU23</f>
        <v>0</v>
      </c>
      <c r="K27" s="80" t="e">
        <f t="shared" si="1"/>
        <v>#REF!</v>
      </c>
      <c r="L27" s="88" t="e">
        <f t="shared" si="0"/>
        <v>#REF!</v>
      </c>
      <c r="M27" s="88" t="e">
        <f t="shared" si="2"/>
        <v>#REF!</v>
      </c>
      <c r="N27" s="88" t="e">
        <f t="shared" si="3"/>
        <v>#REF!</v>
      </c>
      <c r="O27" s="88"/>
    </row>
    <row r="28" spans="1:15" s="2" customFormat="1" ht="27.75" customHeight="1" thickBot="1">
      <c r="A28" s="80">
        <f t="shared" si="4"/>
        <v>16</v>
      </c>
      <c r="B28" s="218" t="str">
        <f>+'ЖН-ОН-1'!B24</f>
        <v>Хидиров Шохрух Бобир ўғли</v>
      </c>
      <c r="C28" s="218"/>
      <c r="D28" s="81" t="str">
        <f>'ЖН-ОН-1'!C24</f>
        <v>K-16-025</v>
      </c>
      <c r="E28" s="80" t="e">
        <f>'ЖН-ОН-1'!#REF!+'ЖН-ОН-1'!#REF!</f>
        <v>#REF!</v>
      </c>
      <c r="F28" s="80" t="e">
        <f>'ЖН-ОН-1'!#REF!+'ЖН-ОН-1'!#REF!</f>
        <v>#REF!</v>
      </c>
      <c r="G28" s="80" t="e">
        <f>+'ЖН-ОН-1'!#REF!+'ЖН-ОН-1'!#REF!+'ЖН-ОН-1'!#REF!+'ЖН-ОН-1'!#REF!</f>
        <v>#REF!</v>
      </c>
      <c r="H28" s="80">
        <f>'ЖН-ОН-2'!AR24+'ЖН-ОН-2'!AS24</f>
        <v>0</v>
      </c>
      <c r="I28" s="80">
        <f>'ЖН-ОН-2'!AT24+'ЖН-ОН-2'!AU24</f>
        <v>0</v>
      </c>
      <c r="J28" s="80">
        <f>+'ЖН-ОН-2'!AR24+'ЖН-ОН-2'!AS24+'ЖН-ОН-2'!AT24+'ЖН-ОН-2'!AU24</f>
        <v>0</v>
      </c>
      <c r="K28" s="80" t="e">
        <f t="shared" si="1"/>
        <v>#REF!</v>
      </c>
      <c r="L28" s="88" t="e">
        <f t="shared" si="0"/>
        <v>#REF!</v>
      </c>
      <c r="M28" s="88" t="e">
        <f t="shared" si="2"/>
        <v>#REF!</v>
      </c>
      <c r="N28" s="88" t="e">
        <f t="shared" si="3"/>
        <v>#REF!</v>
      </c>
      <c r="O28" s="88"/>
    </row>
    <row r="29" spans="1:15" s="2" customFormat="1" ht="27.75" customHeight="1" thickBot="1">
      <c r="A29" s="80">
        <f t="shared" si="4"/>
        <v>17</v>
      </c>
      <c r="B29" s="218" t="str">
        <f>+'ЖН-ОН-1'!B25</f>
        <v>Хушшиев Шерзод Бозор ўғли</v>
      </c>
      <c r="C29" s="218"/>
      <c r="D29" s="81" t="str">
        <f>'ЖН-ОН-1'!C25</f>
        <v>K-16-026</v>
      </c>
      <c r="E29" s="80" t="e">
        <f>'ЖН-ОН-1'!#REF!+'ЖН-ОН-1'!#REF!</f>
        <v>#REF!</v>
      </c>
      <c r="F29" s="80" t="e">
        <f>'ЖН-ОН-1'!#REF!+'ЖН-ОН-1'!#REF!</f>
        <v>#REF!</v>
      </c>
      <c r="G29" s="80" t="e">
        <f>+'ЖН-ОН-1'!#REF!+'ЖН-ОН-1'!#REF!+'ЖН-ОН-1'!#REF!+'ЖН-ОН-1'!#REF!</f>
        <v>#REF!</v>
      </c>
      <c r="H29" s="80">
        <f>'ЖН-ОН-2'!AR25+'ЖН-ОН-2'!AS25</f>
        <v>0</v>
      </c>
      <c r="I29" s="80">
        <f>'ЖН-ОН-2'!AT25+'ЖН-ОН-2'!AU25</f>
        <v>0</v>
      </c>
      <c r="J29" s="80">
        <f>+'ЖН-ОН-2'!AR25+'ЖН-ОН-2'!AS25+'ЖН-ОН-2'!AT25+'ЖН-ОН-2'!AU25</f>
        <v>0</v>
      </c>
      <c r="K29" s="80" t="e">
        <f t="shared" si="1"/>
        <v>#REF!</v>
      </c>
      <c r="L29" s="88" t="e">
        <f t="shared" si="0"/>
        <v>#REF!</v>
      </c>
      <c r="M29" s="88" t="e">
        <f t="shared" si="2"/>
        <v>#REF!</v>
      </c>
      <c r="N29" s="88" t="e">
        <f t="shared" si="3"/>
        <v>#REF!</v>
      </c>
      <c r="O29" s="88"/>
    </row>
    <row r="30" spans="1:15" s="2" customFormat="1" ht="27.75" customHeight="1" thickBot="1">
      <c r="A30" s="80">
        <f t="shared" si="4"/>
        <v>18</v>
      </c>
      <c r="B30" s="218" t="str">
        <f>+'ЖН-ОН-1'!B26</f>
        <v>Ширинбоев Умиджон Бахтиёр ўғли</v>
      </c>
      <c r="C30" s="218"/>
      <c r="D30" s="81">
        <f>'ЖН-ОН-1'!C26</f>
        <v>0</v>
      </c>
      <c r="E30" s="80" t="e">
        <f>'ЖН-ОН-1'!#REF!+'ЖН-ОН-1'!#REF!</f>
        <v>#REF!</v>
      </c>
      <c r="F30" s="80" t="e">
        <f>'ЖН-ОН-1'!#REF!+'ЖН-ОН-1'!#REF!</f>
        <v>#REF!</v>
      </c>
      <c r="G30" s="80" t="e">
        <f>+'ЖН-ОН-1'!#REF!+'ЖН-ОН-1'!#REF!+'ЖН-ОН-1'!#REF!+'ЖН-ОН-1'!#REF!</f>
        <v>#REF!</v>
      </c>
      <c r="H30" s="80">
        <f>'ЖН-ОН-2'!AR27+'ЖН-ОН-2'!AS27</f>
        <v>0</v>
      </c>
      <c r="I30" s="80">
        <f>'ЖН-ОН-2'!AT27+'ЖН-ОН-2'!AU27</f>
        <v>0</v>
      </c>
      <c r="J30" s="80">
        <f>+'ЖН-ОН-2'!AR26+'ЖН-ОН-2'!AS26+'ЖН-ОН-2'!AT26+'ЖН-ОН-2'!AU26</f>
        <v>0</v>
      </c>
      <c r="K30" s="80" t="e">
        <f t="shared" si="1"/>
        <v>#REF!</v>
      </c>
      <c r="L30" s="88" t="e">
        <f t="shared" si="0"/>
        <v>#REF!</v>
      </c>
      <c r="M30" s="88" t="e">
        <f t="shared" si="2"/>
        <v>#REF!</v>
      </c>
      <c r="N30" s="88" t="e">
        <f t="shared" si="3"/>
        <v>#REF!</v>
      </c>
      <c r="O30" s="88"/>
    </row>
    <row r="31" spans="1:15" s="2" customFormat="1" ht="27.75" customHeight="1" thickBot="1">
      <c r="A31" s="80">
        <f t="shared" si="4"/>
        <v>19</v>
      </c>
      <c r="B31" s="218" t="str">
        <f>+'ЖН-ОН-1'!B27</f>
        <v>Останов Шерали Жуманович</v>
      </c>
      <c r="C31" s="218"/>
      <c r="D31" s="81" t="str">
        <f>'ЖН-ОН-1'!C27</f>
        <v>D-16-008</v>
      </c>
      <c r="E31" s="80" t="e">
        <f>'ЖН-ОН-1'!#REF!+'ЖН-ОН-1'!#REF!</f>
        <v>#REF!</v>
      </c>
      <c r="F31" s="80" t="e">
        <f>'ЖН-ОН-1'!#REF!+'ЖН-ОН-1'!#REF!</f>
        <v>#REF!</v>
      </c>
      <c r="G31" s="80" t="e">
        <f>+'ЖН-ОН-1'!#REF!+'ЖН-ОН-1'!#REF!+'ЖН-ОН-1'!#REF!+'ЖН-ОН-1'!#REF!</f>
        <v>#REF!</v>
      </c>
      <c r="H31" s="80">
        <f>'ЖН-ОН-2'!AR28+'ЖН-ОН-2'!AS28</f>
        <v>0</v>
      </c>
      <c r="I31" s="80">
        <f>'ЖН-ОН-2'!AT28+'ЖН-ОН-2'!AU28</f>
        <v>0</v>
      </c>
      <c r="J31" s="80">
        <f>+'ЖН-ОН-2'!AR27+'ЖН-ОН-2'!AS27+'ЖН-ОН-2'!AT27+'ЖН-ОН-2'!AU27</f>
        <v>0</v>
      </c>
      <c r="K31" s="80" t="e">
        <f t="shared" si="1"/>
        <v>#REF!</v>
      </c>
      <c r="L31" s="88" t="e">
        <f t="shared" si="0"/>
        <v>#REF!</v>
      </c>
      <c r="M31" s="88" t="e">
        <f t="shared" si="2"/>
        <v>#REF!</v>
      </c>
      <c r="N31" s="88" t="e">
        <f t="shared" si="3"/>
        <v>#REF!</v>
      </c>
      <c r="O31" s="88"/>
    </row>
    <row r="32" spans="1:15" ht="49.5" customHeight="1" thickBot="1">
      <c r="A32" s="209" t="s">
        <v>14</v>
      </c>
      <c r="B32" s="209"/>
      <c r="C32" s="209"/>
      <c r="D32" s="84"/>
      <c r="E32" s="85"/>
      <c r="F32" s="86"/>
      <c r="G32" s="86"/>
      <c r="H32" s="86"/>
      <c r="I32" s="85"/>
      <c r="J32" s="85"/>
      <c r="K32" s="87"/>
      <c r="L32" s="87"/>
      <c r="M32" s="85"/>
      <c r="N32" s="85"/>
      <c r="O32" s="94"/>
    </row>
    <row r="33" spans="1:3" ht="39.75" customHeight="1">
      <c r="A33" s="198"/>
      <c r="B33" s="198"/>
      <c r="C33" s="198"/>
    </row>
    <row r="34" spans="1:15" ht="18.75">
      <c r="A34" s="14"/>
      <c r="B34" s="14"/>
      <c r="C34" s="15" t="s">
        <v>15</v>
      </c>
      <c r="D34" s="39">
        <f>M!G24</f>
        <v>19</v>
      </c>
      <c r="E34" s="45"/>
      <c r="F34" s="45"/>
      <c r="G34" s="17" t="s">
        <v>77</v>
      </c>
      <c r="H34" s="17"/>
      <c r="I34" s="17"/>
      <c r="J34" s="17"/>
      <c r="K34" s="11"/>
      <c r="L34" s="11"/>
      <c r="M34" s="11"/>
      <c r="N34" s="18"/>
      <c r="O34" s="11"/>
    </row>
    <row r="35" spans="1:15" ht="18.75">
      <c r="A35" s="14"/>
      <c r="B35" s="14"/>
      <c r="C35" s="15"/>
      <c r="D35" s="46"/>
      <c r="E35" s="17"/>
      <c r="F35" s="17"/>
      <c r="G35" s="17"/>
      <c r="H35" s="17"/>
      <c r="I35" s="11"/>
      <c r="J35" s="11"/>
      <c r="K35" s="17"/>
      <c r="L35" s="17"/>
      <c r="M35" s="11"/>
      <c r="N35" s="18"/>
      <c r="O35" s="11"/>
    </row>
    <row r="36" spans="1:15" ht="36.75" customHeight="1">
      <c r="A36" s="11"/>
      <c r="B36" s="11"/>
      <c r="C36" s="18"/>
      <c r="D36" s="199" t="s">
        <v>16</v>
      </c>
      <c r="E36" s="199"/>
      <c r="F36" s="199"/>
      <c r="G36" s="199"/>
      <c r="H36" s="65"/>
      <c r="I36" s="16"/>
      <c r="J36" s="16"/>
      <c r="K36" s="200" t="s">
        <v>17</v>
      </c>
      <c r="L36" s="200"/>
      <c r="M36" s="16"/>
      <c r="N36" s="16"/>
      <c r="O36" s="11"/>
    </row>
    <row r="37" spans="1:15" ht="18.75">
      <c r="A37" s="192"/>
      <c r="B37" s="192"/>
      <c r="C37" s="19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8.75">
      <c r="A38" s="18" t="s">
        <v>73</v>
      </c>
      <c r="B38" s="18"/>
      <c r="C38" s="18"/>
      <c r="D38" s="215" t="str">
        <f>M!F24</f>
        <v>О.Кучаров</v>
      </c>
      <c r="E38" s="215"/>
      <c r="F38" s="215"/>
      <c r="G38" s="215"/>
      <c r="H38" s="45"/>
      <c r="I38" s="45"/>
      <c r="J38" s="45"/>
      <c r="K38" s="17" t="s">
        <v>18</v>
      </c>
      <c r="L38" s="17"/>
      <c r="M38" s="194"/>
      <c r="N38" s="194"/>
      <c r="O38" s="63" t="str">
        <f>+M!G19</f>
        <v>Б.Сувонов</v>
      </c>
    </row>
    <row r="39" spans="1:15" ht="18.75">
      <c r="A39" s="195" t="s">
        <v>19</v>
      </c>
      <c r="B39" s="195"/>
      <c r="C39" s="19" t="s">
        <v>1</v>
      </c>
      <c r="D39" s="196" t="s">
        <v>20</v>
      </c>
      <c r="E39" s="196"/>
      <c r="F39" s="196"/>
      <c r="G39" s="196"/>
      <c r="H39" s="45"/>
      <c r="I39" s="20"/>
      <c r="J39" s="20"/>
      <c r="K39" s="11"/>
      <c r="L39" s="11"/>
      <c r="M39" s="196" t="s">
        <v>21</v>
      </c>
      <c r="N39" s="196"/>
      <c r="O39" s="20" t="s">
        <v>20</v>
      </c>
    </row>
  </sheetData>
  <sheetProtection/>
  <mergeCells count="48">
    <mergeCell ref="A2:O2"/>
    <mergeCell ref="A3:O3"/>
    <mergeCell ref="A4:I4"/>
    <mergeCell ref="A5:H5"/>
    <mergeCell ref="A6:O6"/>
    <mergeCell ref="E7:F7"/>
    <mergeCell ref="H7:I7"/>
    <mergeCell ref="A8:B8"/>
    <mergeCell ref="C9:F9"/>
    <mergeCell ref="H9:K9"/>
    <mergeCell ref="M9:N9"/>
    <mergeCell ref="A11:A12"/>
    <mergeCell ref="B11:C12"/>
    <mergeCell ref="D11:D12"/>
    <mergeCell ref="E11:K11"/>
    <mergeCell ref="L11:L12"/>
    <mergeCell ref="M11:M12"/>
    <mergeCell ref="N11:N12"/>
    <mergeCell ref="O11:O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8:C28"/>
    <mergeCell ref="B29:C29"/>
    <mergeCell ref="B30:C30"/>
    <mergeCell ref="B31:C31"/>
    <mergeCell ref="A32:C32"/>
    <mergeCell ref="B24:C24"/>
    <mergeCell ref="B25:C25"/>
    <mergeCell ref="B26:C26"/>
    <mergeCell ref="B27:C27"/>
    <mergeCell ref="A39:B39"/>
    <mergeCell ref="D39:G39"/>
    <mergeCell ref="M39:N39"/>
    <mergeCell ref="A33:C33"/>
    <mergeCell ref="D36:G36"/>
    <mergeCell ref="K36:L36"/>
    <mergeCell ref="A37:C37"/>
    <mergeCell ref="D38:G38"/>
    <mergeCell ref="M38:N38"/>
  </mergeCells>
  <printOptions/>
  <pageMargins left="0.475" right="0.7" top="0.75" bottom="0.75" header="0.3" footer="0.3"/>
  <pageSetup horizontalDpi="600" verticalDpi="600" orientation="portrait" paperSize="9" scale="6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view="pageLayout" workbookViewId="0" topLeftCell="A1">
      <selection activeCell="G10" sqref="G10"/>
    </sheetView>
  </sheetViews>
  <sheetFormatPr defaultColWidth="9.140625" defaultRowHeight="12.75"/>
  <cols>
    <col min="1" max="2" width="4.57421875" style="1" customWidth="1"/>
    <col min="3" max="3" width="43.140625" style="1" customWidth="1"/>
    <col min="4" max="4" width="15.7109375" style="1" customWidth="1"/>
    <col min="5" max="6" width="4.7109375" style="1" hidden="1" customWidth="1"/>
    <col min="7" max="7" width="10.421875" style="1" customWidth="1"/>
    <col min="8" max="8" width="4.7109375" style="1" hidden="1" customWidth="1"/>
    <col min="9" max="9" width="0.5625" style="1" hidden="1" customWidth="1"/>
    <col min="10" max="10" width="11.28125" style="1" customWidth="1"/>
    <col min="11" max="11" width="10.28125" style="1" customWidth="1"/>
    <col min="12" max="12" width="11.140625" style="1" customWidth="1"/>
    <col min="13" max="13" width="11.421875" style="1" customWidth="1"/>
    <col min="14" max="14" width="10.421875" style="1" customWidth="1"/>
    <col min="15" max="15" width="16.00390625" style="1" customWidth="1"/>
  </cols>
  <sheetData>
    <row r="1" spans="1:15" ht="18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93" t="str">
        <f>M!C6</f>
        <v>12-шакл</v>
      </c>
    </row>
    <row r="2" spans="1:15" ht="15.75" customHeight="1">
      <c r="A2" s="181" t="s">
        <v>149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ht="15.75" customHeight="1">
      <c r="A3" s="181" t="s">
        <v>148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5.75" customHeight="1">
      <c r="A4" s="182" t="s">
        <v>38</v>
      </c>
      <c r="B4" s="182"/>
      <c r="C4" s="182"/>
      <c r="D4" s="182"/>
      <c r="E4" s="182"/>
      <c r="F4" s="182"/>
      <c r="G4" s="182"/>
      <c r="H4" s="182"/>
      <c r="I4" s="182"/>
      <c r="J4" s="12" t="s">
        <v>125</v>
      </c>
      <c r="K4" s="23" t="str">
        <f>+M!D20</f>
        <v>I-18/13-203</v>
      </c>
      <c r="L4" s="23"/>
      <c r="M4" s="50"/>
      <c r="N4" s="50"/>
      <c r="O4" s="50"/>
    </row>
    <row r="5" spans="1:15" ht="15.75" customHeight="1">
      <c r="A5" s="182" t="str">
        <f>M!C24</f>
        <v>2017-2018 ўқув йили  </v>
      </c>
      <c r="B5" s="182"/>
      <c r="C5" s="182"/>
      <c r="D5" s="182"/>
      <c r="E5" s="182"/>
      <c r="F5" s="182"/>
      <c r="G5" s="182"/>
      <c r="H5" s="182"/>
      <c r="I5" s="51"/>
      <c r="J5" s="51" t="str">
        <f>M!C2</f>
        <v>баҳорги </v>
      </c>
      <c r="K5" s="52" t="s">
        <v>24</v>
      </c>
      <c r="N5" s="52"/>
      <c r="O5" s="52"/>
    </row>
    <row r="6" spans="1:15" ht="15.75" customHeight="1">
      <c r="A6" s="181" t="str">
        <f>+M!B24</f>
        <v>Сув хўжалигини ташкил этиш ва бошқариш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5" ht="15.75" customHeight="1">
      <c r="A7" s="12"/>
      <c r="B7" s="12"/>
      <c r="C7" s="53">
        <f>M!C3</f>
        <v>2</v>
      </c>
      <c r="D7" s="54" t="s">
        <v>6</v>
      </c>
      <c r="E7" s="183"/>
      <c r="F7" s="183"/>
      <c r="G7" s="22">
        <f>M!C4</f>
        <v>203</v>
      </c>
      <c r="H7" s="183"/>
      <c r="I7" s="183"/>
      <c r="J7" s="54" t="s">
        <v>23</v>
      </c>
      <c r="K7" s="22">
        <f>M!C5</f>
        <v>4</v>
      </c>
      <c r="L7" s="55" t="s">
        <v>7</v>
      </c>
      <c r="M7" s="55"/>
      <c r="N7" s="55"/>
      <c r="O7" s="55"/>
    </row>
    <row r="8" spans="1:15" ht="15.75" customHeight="1">
      <c r="A8" s="184" t="s">
        <v>39</v>
      </c>
      <c r="B8" s="184"/>
      <c r="C8" s="56" t="e">
        <f>+M!B20</f>
        <v>#REF!</v>
      </c>
      <c r="D8" s="57" t="s">
        <v>49</v>
      </c>
      <c r="E8" s="57"/>
      <c r="F8" s="57"/>
      <c r="G8" s="58" t="e">
        <f>+'ЖН-ОН-1'!#REF!</f>
        <v>#REF!</v>
      </c>
      <c r="H8" s="58"/>
      <c r="I8" s="59"/>
      <c r="J8" s="59"/>
      <c r="K8" s="60"/>
      <c r="L8" s="38" t="s">
        <v>48</v>
      </c>
      <c r="M8" s="38"/>
      <c r="N8" s="61" t="e">
        <f>+'ЖН-ОН-1'!#REF!</f>
        <v>#REF!</v>
      </c>
      <c r="O8" s="62"/>
    </row>
    <row r="9" spans="1:15" ht="18.75" customHeight="1">
      <c r="A9" s="13" t="s">
        <v>25</v>
      </c>
      <c r="B9" s="13"/>
      <c r="C9" s="189" t="s">
        <v>26</v>
      </c>
      <c r="D9" s="189"/>
      <c r="E9" s="189"/>
      <c r="F9" s="189"/>
      <c r="G9" s="24">
        <f>+M!C20</f>
        <v>18</v>
      </c>
      <c r="H9" s="190" t="s">
        <v>43</v>
      </c>
      <c r="I9" s="190"/>
      <c r="J9" s="190"/>
      <c r="K9" s="190"/>
      <c r="L9" s="110">
        <f>+M!E20</f>
        <v>11</v>
      </c>
      <c r="M9" s="191" t="str">
        <f>M!F8</f>
        <v>июнь 2018 йил</v>
      </c>
      <c r="N9" s="191"/>
      <c r="O9" s="40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19.5" customHeight="1" thickBot="1">
      <c r="A11" s="185" t="s">
        <v>0</v>
      </c>
      <c r="B11" s="186" t="s">
        <v>40</v>
      </c>
      <c r="C11" s="186"/>
      <c r="D11" s="186" t="s">
        <v>8</v>
      </c>
      <c r="E11" s="186" t="s">
        <v>9</v>
      </c>
      <c r="F11" s="186"/>
      <c r="G11" s="186"/>
      <c r="H11" s="186"/>
      <c r="I11" s="186"/>
      <c r="J11" s="186"/>
      <c r="K11" s="186"/>
      <c r="L11" s="188" t="s">
        <v>10</v>
      </c>
      <c r="M11" s="188" t="s">
        <v>11</v>
      </c>
      <c r="N11" s="188" t="s">
        <v>12</v>
      </c>
      <c r="O11" s="186" t="s">
        <v>13</v>
      </c>
    </row>
    <row r="12" spans="1:15" ht="71.25" customHeight="1" thickBot="1">
      <c r="A12" s="185"/>
      <c r="B12" s="186"/>
      <c r="C12" s="186"/>
      <c r="D12" s="186"/>
      <c r="E12" s="79" t="s">
        <v>2</v>
      </c>
      <c r="F12" s="79" t="s">
        <v>69</v>
      </c>
      <c r="G12" s="79" t="s">
        <v>63</v>
      </c>
      <c r="H12" s="79" t="s">
        <v>34</v>
      </c>
      <c r="I12" s="79" t="s">
        <v>72</v>
      </c>
      <c r="J12" s="79" t="s">
        <v>74</v>
      </c>
      <c r="K12" s="79" t="s">
        <v>59</v>
      </c>
      <c r="L12" s="188"/>
      <c r="M12" s="188"/>
      <c r="N12" s="188"/>
      <c r="O12" s="186"/>
    </row>
    <row r="13" spans="1:15" s="2" customFormat="1" ht="27.75" customHeight="1" thickBot="1">
      <c r="A13" s="80">
        <v>1</v>
      </c>
      <c r="B13" s="218" t="str">
        <f>+'ЖН-ОН-1'!B9</f>
        <v>Акрамова Нилуфар Тулкиновна</v>
      </c>
      <c r="C13" s="218"/>
      <c r="D13" s="81">
        <f>'ЖН-ОН-1'!C9</f>
        <v>0</v>
      </c>
      <c r="E13" s="80" t="e">
        <f>'ЖН-ОН-1'!#REF!+'ЖН-ОН-1'!#REF!</f>
        <v>#REF!</v>
      </c>
      <c r="F13" s="80" t="e">
        <f>'ЖН-ОН-1'!#REF!+'ЖН-ОН-1'!#REF!</f>
        <v>#REF!</v>
      </c>
      <c r="G13" s="80" t="e">
        <f>+'ЖН-ОН-1'!#REF!+'ЖН-ОН-1'!#REF!+'ЖН-ОН-1'!#REF!+'ЖН-ОН-1'!#REF!</f>
        <v>#REF!</v>
      </c>
      <c r="H13" s="80">
        <f>'ЖН-ОН-2'!AR10+'ЖН-ОН-2'!AS10</f>
        <v>0</v>
      </c>
      <c r="I13" s="80">
        <f>'ЖН-ОН-2'!AT10+'ЖН-ОН-2'!AU10</f>
        <v>0</v>
      </c>
      <c r="J13" s="80">
        <f>+'ЖН-ОН-2'!AV9+'ЖН-ОН-2'!AW9+'ЖН-ОН-2'!AX9+'ЖН-ОН-2'!AY9</f>
        <v>0</v>
      </c>
      <c r="K13" s="80" t="e">
        <f>G13+J13</f>
        <v>#REF!</v>
      </c>
      <c r="L13" s="88" t="e">
        <f aca="true" t="shared" si="0" ref="L13:L31">IF(OR(K13&lt;39),"-","")</f>
        <v>#REF!</v>
      </c>
      <c r="M13" s="88" t="e">
        <f>IF(L13="-",K13,"")</f>
        <v>#REF!</v>
      </c>
      <c r="N13" s="88" t="e">
        <f>IF(L13="-","-","")</f>
        <v>#REF!</v>
      </c>
      <c r="O13" s="88"/>
    </row>
    <row r="14" spans="1:15" s="2" customFormat="1" ht="27.75" customHeight="1" thickBot="1">
      <c r="A14" s="80">
        <f>+A13+1</f>
        <v>2</v>
      </c>
      <c r="B14" s="218" t="str">
        <f>+'ЖН-ОН-1'!B10</f>
        <v>Босимов Хайитбой Исоқ ўғли</v>
      </c>
      <c r="C14" s="218"/>
      <c r="D14" s="81" t="str">
        <f>'ЖН-ОН-1'!C10</f>
        <v>D-16-001</v>
      </c>
      <c r="E14" s="80" t="e">
        <f>'ЖН-ОН-1'!#REF!+'ЖН-ОН-1'!#REF!</f>
        <v>#REF!</v>
      </c>
      <c r="F14" s="80" t="e">
        <f>'ЖН-ОН-1'!#REF!+'ЖН-ОН-1'!#REF!</f>
        <v>#REF!</v>
      </c>
      <c r="G14" s="80" t="e">
        <f>+'ЖН-ОН-1'!#REF!+'ЖН-ОН-1'!#REF!+'ЖН-ОН-1'!#REF!+'ЖН-ОН-1'!#REF!</f>
        <v>#REF!</v>
      </c>
      <c r="H14" s="80">
        <f>'ЖН-ОН-2'!AR11+'ЖН-ОН-2'!AS11</f>
        <v>0</v>
      </c>
      <c r="I14" s="80">
        <f>'ЖН-ОН-2'!AT11+'ЖН-ОН-2'!AU11</f>
        <v>0</v>
      </c>
      <c r="J14" s="80">
        <f>+'ЖН-ОН-2'!AV10+'ЖН-ОН-2'!AW10+'ЖН-ОН-2'!AX10+'ЖН-ОН-2'!AY10</f>
        <v>0</v>
      </c>
      <c r="K14" s="80" t="e">
        <f aca="true" t="shared" si="1" ref="K14:K31">G14+J14</f>
        <v>#REF!</v>
      </c>
      <c r="L14" s="88" t="e">
        <f t="shared" si="0"/>
        <v>#REF!</v>
      </c>
      <c r="M14" s="88" t="e">
        <f aca="true" t="shared" si="2" ref="M14:M31">IF(L14="-",K14,"")</f>
        <v>#REF!</v>
      </c>
      <c r="N14" s="88" t="e">
        <f aca="true" t="shared" si="3" ref="N14:N31">IF(L14="-","-","")</f>
        <v>#REF!</v>
      </c>
      <c r="O14" s="88"/>
    </row>
    <row r="15" spans="1:15" s="2" customFormat="1" ht="27.75" customHeight="1" thickBot="1">
      <c r="A15" s="80">
        <f aca="true" t="shared" si="4" ref="A15:A31">+A14+1</f>
        <v>3</v>
      </c>
      <c r="B15" s="218" t="str">
        <f>+'ЖН-ОН-1'!B11</f>
        <v>Дадарбаев Муҳриддин Абдурахмонович</v>
      </c>
      <c r="C15" s="218"/>
      <c r="D15" s="81" t="str">
        <f>'ЖН-ОН-1'!C11</f>
        <v>D-16-010</v>
      </c>
      <c r="E15" s="80" t="e">
        <f>'ЖН-ОН-1'!#REF!+'ЖН-ОН-1'!#REF!</f>
        <v>#REF!</v>
      </c>
      <c r="F15" s="80" t="e">
        <f>'ЖН-ОН-1'!#REF!+'ЖН-ОН-1'!#REF!</f>
        <v>#REF!</v>
      </c>
      <c r="G15" s="80" t="e">
        <f>+'ЖН-ОН-1'!#REF!+'ЖН-ОН-1'!#REF!+'ЖН-ОН-1'!#REF!+'ЖН-ОН-1'!#REF!</f>
        <v>#REF!</v>
      </c>
      <c r="H15" s="80">
        <f>'ЖН-ОН-2'!AR12+'ЖН-ОН-2'!AS12</f>
        <v>0</v>
      </c>
      <c r="I15" s="80">
        <f>'ЖН-ОН-2'!AT12+'ЖН-ОН-2'!AU12</f>
        <v>0</v>
      </c>
      <c r="J15" s="80">
        <f>+'ЖН-ОН-2'!AV11+'ЖН-ОН-2'!AW11+'ЖН-ОН-2'!AX11+'ЖН-ОН-2'!AY11</f>
        <v>0</v>
      </c>
      <c r="K15" s="80" t="e">
        <f t="shared" si="1"/>
        <v>#REF!</v>
      </c>
      <c r="L15" s="88" t="e">
        <f t="shared" si="0"/>
        <v>#REF!</v>
      </c>
      <c r="M15" s="88" t="e">
        <f t="shared" si="2"/>
        <v>#REF!</v>
      </c>
      <c r="N15" s="88" t="e">
        <f t="shared" si="3"/>
        <v>#REF!</v>
      </c>
      <c r="O15" s="88"/>
    </row>
    <row r="16" spans="1:15" s="2" customFormat="1" ht="27.75" customHeight="1" thickBot="1">
      <c r="A16" s="80">
        <f t="shared" si="4"/>
        <v>4</v>
      </c>
      <c r="B16" s="218" t="str">
        <f>+'ЖН-ОН-1'!B12</f>
        <v>Дадаханов Билолхон Жобир ўғли </v>
      </c>
      <c r="C16" s="218"/>
      <c r="D16" s="81" t="str">
        <f>'ЖН-ОН-1'!C12</f>
        <v>K-16-072</v>
      </c>
      <c r="E16" s="80" t="e">
        <f>'ЖН-ОН-1'!#REF!+'ЖН-ОН-1'!#REF!</f>
        <v>#REF!</v>
      </c>
      <c r="F16" s="80" t="e">
        <f>'ЖН-ОН-1'!#REF!+'ЖН-ОН-1'!#REF!</f>
        <v>#REF!</v>
      </c>
      <c r="G16" s="80" t="e">
        <f>+'ЖН-ОН-1'!#REF!+'ЖН-ОН-1'!#REF!+'ЖН-ОН-1'!#REF!+'ЖН-ОН-1'!#REF!</f>
        <v>#REF!</v>
      </c>
      <c r="H16" s="80">
        <f>'ЖН-ОН-2'!AR13+'ЖН-ОН-2'!AS13</f>
        <v>0</v>
      </c>
      <c r="I16" s="80">
        <f>'ЖН-ОН-2'!AT13+'ЖН-ОН-2'!AU13</f>
        <v>0</v>
      </c>
      <c r="J16" s="80">
        <f>+'ЖН-ОН-2'!AV12+'ЖН-ОН-2'!AW12+'ЖН-ОН-2'!AX12+'ЖН-ОН-2'!AY12</f>
        <v>0</v>
      </c>
      <c r="K16" s="80" t="e">
        <f t="shared" si="1"/>
        <v>#REF!</v>
      </c>
      <c r="L16" s="88" t="e">
        <f t="shared" si="0"/>
        <v>#REF!</v>
      </c>
      <c r="M16" s="88" t="e">
        <f t="shared" si="2"/>
        <v>#REF!</v>
      </c>
      <c r="N16" s="88" t="e">
        <f t="shared" si="3"/>
        <v>#REF!</v>
      </c>
      <c r="O16" s="88"/>
    </row>
    <row r="17" spans="1:15" s="2" customFormat="1" ht="27.75" customHeight="1" thickBot="1">
      <c r="A17" s="80">
        <f t="shared" si="4"/>
        <v>5</v>
      </c>
      <c r="B17" s="218" t="str">
        <f>+'ЖН-ОН-1'!B13</f>
        <v>Исаев Шаҳбоз Ёдгоржонович</v>
      </c>
      <c r="C17" s="218"/>
      <c r="D17" s="81" t="str">
        <f>'ЖН-ОН-1'!C13</f>
        <v>K-16-027</v>
      </c>
      <c r="E17" s="80" t="e">
        <f>'ЖН-ОН-1'!#REF!+'ЖН-ОН-1'!#REF!</f>
        <v>#REF!</v>
      </c>
      <c r="F17" s="80" t="e">
        <f>'ЖН-ОН-1'!#REF!+'ЖН-ОН-1'!#REF!</f>
        <v>#REF!</v>
      </c>
      <c r="G17" s="80" t="e">
        <f>+'ЖН-ОН-1'!#REF!+'ЖН-ОН-1'!#REF!+'ЖН-ОН-1'!#REF!+'ЖН-ОН-1'!#REF!</f>
        <v>#REF!</v>
      </c>
      <c r="H17" s="80">
        <f>'ЖН-ОН-2'!AR14+'ЖН-ОН-2'!AS14</f>
        <v>0</v>
      </c>
      <c r="I17" s="80">
        <f>'ЖН-ОН-2'!AT14+'ЖН-ОН-2'!AU14</f>
        <v>0</v>
      </c>
      <c r="J17" s="80">
        <f>+'ЖН-ОН-2'!AV13+'ЖН-ОН-2'!AW13+'ЖН-ОН-2'!AX13+'ЖН-ОН-2'!AY13</f>
        <v>0</v>
      </c>
      <c r="K17" s="80" t="e">
        <f t="shared" si="1"/>
        <v>#REF!</v>
      </c>
      <c r="L17" s="88" t="e">
        <f t="shared" si="0"/>
        <v>#REF!</v>
      </c>
      <c r="M17" s="88" t="e">
        <f t="shared" si="2"/>
        <v>#REF!</v>
      </c>
      <c r="N17" s="88" t="e">
        <f t="shared" si="3"/>
        <v>#REF!</v>
      </c>
      <c r="O17" s="88"/>
    </row>
    <row r="18" spans="1:15" s="2" customFormat="1" ht="27.75" customHeight="1" thickBot="1">
      <c r="A18" s="80">
        <f t="shared" si="4"/>
        <v>6</v>
      </c>
      <c r="B18" s="218" t="str">
        <f>+'ЖН-ОН-1'!B14</f>
        <v>Йигиталиев Бекзод</v>
      </c>
      <c r="C18" s="218"/>
      <c r="D18" s="81">
        <f>'ЖН-ОН-1'!C14</f>
        <v>0</v>
      </c>
      <c r="E18" s="80" t="e">
        <f>'ЖН-ОН-1'!#REF!+'ЖН-ОН-1'!#REF!</f>
        <v>#REF!</v>
      </c>
      <c r="F18" s="80" t="e">
        <f>'ЖН-ОН-1'!#REF!+'ЖН-ОН-1'!#REF!</f>
        <v>#REF!</v>
      </c>
      <c r="G18" s="80" t="e">
        <f>+'ЖН-ОН-1'!#REF!+'ЖН-ОН-1'!#REF!+'ЖН-ОН-1'!#REF!+'ЖН-ОН-1'!#REF!</f>
        <v>#REF!</v>
      </c>
      <c r="H18" s="80">
        <f>'ЖН-ОН-2'!AR15+'ЖН-ОН-2'!AS15</f>
        <v>0</v>
      </c>
      <c r="I18" s="80">
        <f>'ЖН-ОН-2'!AT15+'ЖН-ОН-2'!AU15</f>
        <v>0</v>
      </c>
      <c r="J18" s="80">
        <f>+'ЖН-ОН-2'!AV14+'ЖН-ОН-2'!AW14+'ЖН-ОН-2'!AX14+'ЖН-ОН-2'!AY14</f>
        <v>0</v>
      </c>
      <c r="K18" s="80" t="e">
        <f t="shared" si="1"/>
        <v>#REF!</v>
      </c>
      <c r="L18" s="88" t="e">
        <f t="shared" si="0"/>
        <v>#REF!</v>
      </c>
      <c r="M18" s="88" t="e">
        <f t="shared" si="2"/>
        <v>#REF!</v>
      </c>
      <c r="N18" s="88" t="e">
        <f t="shared" si="3"/>
        <v>#REF!</v>
      </c>
      <c r="O18" s="88"/>
    </row>
    <row r="19" spans="1:15" s="2" customFormat="1" ht="27.75" customHeight="1" thickBot="1">
      <c r="A19" s="80">
        <f t="shared" si="4"/>
        <v>7</v>
      </c>
      <c r="B19" s="218" t="str">
        <f>+'ЖН-ОН-1'!B15</f>
        <v>Кенжаева Нафиса Рустамовна</v>
      </c>
      <c r="C19" s="218"/>
      <c r="D19" s="81" t="str">
        <f>'ЖН-ОН-1'!C15</f>
        <v>K-16-069</v>
      </c>
      <c r="E19" s="80" t="e">
        <f>'ЖН-ОН-1'!#REF!+'ЖН-ОН-1'!#REF!</f>
        <v>#REF!</v>
      </c>
      <c r="F19" s="80" t="e">
        <f>'ЖН-ОН-1'!#REF!+'ЖН-ОН-1'!#REF!</f>
        <v>#REF!</v>
      </c>
      <c r="G19" s="80" t="e">
        <f>+'ЖН-ОН-1'!#REF!+'ЖН-ОН-1'!#REF!+'ЖН-ОН-1'!#REF!+'ЖН-ОН-1'!#REF!</f>
        <v>#REF!</v>
      </c>
      <c r="H19" s="80">
        <f>'ЖН-ОН-2'!AR16+'ЖН-ОН-2'!AS16</f>
        <v>0</v>
      </c>
      <c r="I19" s="80">
        <f>'ЖН-ОН-2'!AT16+'ЖН-ОН-2'!AU16</f>
        <v>0</v>
      </c>
      <c r="J19" s="80">
        <f>+'ЖН-ОН-2'!AV15+'ЖН-ОН-2'!AW15+'ЖН-ОН-2'!AX15+'ЖН-ОН-2'!AY15</f>
        <v>0</v>
      </c>
      <c r="K19" s="80" t="e">
        <f t="shared" si="1"/>
        <v>#REF!</v>
      </c>
      <c r="L19" s="88" t="e">
        <f t="shared" si="0"/>
        <v>#REF!</v>
      </c>
      <c r="M19" s="88" t="e">
        <f t="shared" si="2"/>
        <v>#REF!</v>
      </c>
      <c r="N19" s="88" t="e">
        <f t="shared" si="3"/>
        <v>#REF!</v>
      </c>
      <c r="O19" s="88"/>
    </row>
    <row r="20" spans="1:15" s="2" customFormat="1" ht="27.75" customHeight="1" thickBot="1">
      <c r="A20" s="80">
        <f t="shared" si="4"/>
        <v>8</v>
      </c>
      <c r="B20" s="218" t="str">
        <f>+'ЖН-ОН-1'!B16</f>
        <v>Маҳмудов Жасурбек Шаҳобжонович</v>
      </c>
      <c r="C20" s="218"/>
      <c r="D20" s="81" t="str">
        <f>'ЖН-ОН-1'!C16</f>
        <v>K-16-020</v>
      </c>
      <c r="E20" s="80" t="e">
        <f>'ЖН-ОН-1'!#REF!+'ЖН-ОН-1'!#REF!</f>
        <v>#REF!</v>
      </c>
      <c r="F20" s="80" t="e">
        <f>'ЖН-ОН-1'!#REF!+'ЖН-ОН-1'!#REF!</f>
        <v>#REF!</v>
      </c>
      <c r="G20" s="80" t="e">
        <f>+'ЖН-ОН-1'!#REF!+'ЖН-ОН-1'!#REF!+'ЖН-ОН-1'!#REF!+'ЖН-ОН-1'!#REF!</f>
        <v>#REF!</v>
      </c>
      <c r="H20" s="80">
        <f>'ЖН-ОН-2'!AR17+'ЖН-ОН-2'!AS17</f>
        <v>0</v>
      </c>
      <c r="I20" s="80">
        <f>'ЖН-ОН-2'!AT17+'ЖН-ОН-2'!AU17</f>
        <v>0</v>
      </c>
      <c r="J20" s="80">
        <f>+'ЖН-ОН-2'!AV16+'ЖН-ОН-2'!AW16+'ЖН-ОН-2'!AX16+'ЖН-ОН-2'!AY16</f>
        <v>0</v>
      </c>
      <c r="K20" s="80" t="e">
        <f t="shared" si="1"/>
        <v>#REF!</v>
      </c>
      <c r="L20" s="88" t="e">
        <f t="shared" si="0"/>
        <v>#REF!</v>
      </c>
      <c r="M20" s="88" t="e">
        <f t="shared" si="2"/>
        <v>#REF!</v>
      </c>
      <c r="N20" s="88" t="e">
        <f t="shared" si="3"/>
        <v>#REF!</v>
      </c>
      <c r="O20" s="88"/>
    </row>
    <row r="21" spans="1:15" s="2" customFormat="1" ht="27.75" customHeight="1" thickBot="1">
      <c r="A21" s="80">
        <f t="shared" si="4"/>
        <v>9</v>
      </c>
      <c r="B21" s="218" t="str">
        <f>+'ЖН-ОН-1'!B17</f>
        <v>Нарбаев Нурсултан Нургалий ули</v>
      </c>
      <c r="C21" s="218"/>
      <c r="D21" s="81" t="str">
        <f>'ЖН-ОН-1'!C17</f>
        <v>K-16-018</v>
      </c>
      <c r="E21" s="80" t="e">
        <f>'ЖН-ОН-1'!#REF!+'ЖН-ОН-1'!#REF!</f>
        <v>#REF!</v>
      </c>
      <c r="F21" s="80" t="e">
        <f>'ЖН-ОН-1'!#REF!+'ЖН-ОН-1'!#REF!</f>
        <v>#REF!</v>
      </c>
      <c r="G21" s="80" t="e">
        <f>+'ЖН-ОН-1'!#REF!+'ЖН-ОН-1'!#REF!+'ЖН-ОН-1'!#REF!+'ЖН-ОН-1'!#REF!</f>
        <v>#REF!</v>
      </c>
      <c r="H21" s="80">
        <f>'ЖН-ОН-2'!AR21+'ЖН-ОН-2'!AS21</f>
        <v>0</v>
      </c>
      <c r="I21" s="80">
        <f>'ЖН-ОН-2'!AT21+'ЖН-ОН-2'!AU21</f>
        <v>0</v>
      </c>
      <c r="J21" s="80">
        <f>+'ЖН-ОН-2'!AV17+'ЖН-ОН-2'!AW17+'ЖН-ОН-2'!AX17+'ЖН-ОН-2'!AY17</f>
        <v>0</v>
      </c>
      <c r="K21" s="80" t="e">
        <f t="shared" si="1"/>
        <v>#REF!</v>
      </c>
      <c r="L21" s="88" t="e">
        <f t="shared" si="0"/>
        <v>#REF!</v>
      </c>
      <c r="M21" s="88" t="e">
        <f t="shared" si="2"/>
        <v>#REF!</v>
      </c>
      <c r="N21" s="88" t="e">
        <f t="shared" si="3"/>
        <v>#REF!</v>
      </c>
      <c r="O21" s="88"/>
    </row>
    <row r="22" spans="1:15" s="2" customFormat="1" ht="27.75" customHeight="1" thickBot="1">
      <c r="A22" s="80">
        <f t="shared" si="4"/>
        <v>10</v>
      </c>
      <c r="B22" s="218" t="str">
        <f>+'ЖН-ОН-1'!B18</f>
        <v>Ражабов Нурмуҳаммад Алишер ўғли</v>
      </c>
      <c r="C22" s="218"/>
      <c r="D22" s="81" t="str">
        <f>'ЖН-ОН-1'!C18</f>
        <v>K-16-042</v>
      </c>
      <c r="E22" s="80" t="e">
        <f>'ЖН-ОН-1'!#REF!+'ЖН-ОН-1'!#REF!</f>
        <v>#REF!</v>
      </c>
      <c r="F22" s="80" t="e">
        <f>'ЖН-ОН-1'!#REF!+'ЖН-ОН-1'!#REF!</f>
        <v>#REF!</v>
      </c>
      <c r="G22" s="80" t="e">
        <f>+'ЖН-ОН-1'!#REF!+'ЖН-ОН-1'!#REF!+'ЖН-ОН-1'!#REF!+'ЖН-ОН-1'!#REF!</f>
        <v>#REF!</v>
      </c>
      <c r="H22" s="80">
        <f>'ЖН-ОН-2'!AR22+'ЖН-ОН-2'!AS22</f>
        <v>0</v>
      </c>
      <c r="I22" s="80">
        <f>'ЖН-ОН-2'!AT22+'ЖН-ОН-2'!AU22</f>
        <v>0</v>
      </c>
      <c r="J22" s="80">
        <f>+'ЖН-ОН-2'!AV18+'ЖН-ОН-2'!AW18+'ЖН-ОН-2'!AX18+'ЖН-ОН-2'!AY18</f>
        <v>0</v>
      </c>
      <c r="K22" s="80" t="e">
        <f t="shared" si="1"/>
        <v>#REF!</v>
      </c>
      <c r="L22" s="88" t="e">
        <f t="shared" si="0"/>
        <v>#REF!</v>
      </c>
      <c r="M22" s="88" t="e">
        <f t="shared" si="2"/>
        <v>#REF!</v>
      </c>
      <c r="N22" s="88" t="e">
        <f t="shared" si="3"/>
        <v>#REF!</v>
      </c>
      <c r="O22" s="88"/>
    </row>
    <row r="23" spans="1:15" s="2" customFormat="1" ht="27.75" customHeight="1" thickBot="1">
      <c r="A23" s="80">
        <f t="shared" si="4"/>
        <v>11</v>
      </c>
      <c r="B23" s="218" t="str">
        <f>+'ЖН-ОН-1'!B19</f>
        <v>Ражабова Қурвонгул Алишер қизи</v>
      </c>
      <c r="C23" s="218"/>
      <c r="D23" s="81" t="str">
        <f>'ЖН-ОН-1'!C19</f>
        <v>K-16-070</v>
      </c>
      <c r="E23" s="80" t="e">
        <f>'ЖН-ОН-1'!#REF!+'ЖН-ОН-1'!#REF!</f>
        <v>#REF!</v>
      </c>
      <c r="F23" s="80" t="e">
        <f>'ЖН-ОН-1'!#REF!+'ЖН-ОН-1'!#REF!</f>
        <v>#REF!</v>
      </c>
      <c r="G23" s="80" t="e">
        <f>+'ЖН-ОН-1'!#REF!+'ЖН-ОН-1'!#REF!+'ЖН-ОН-1'!#REF!+'ЖН-ОН-1'!#REF!</f>
        <v>#REF!</v>
      </c>
      <c r="H23" s="80">
        <f>'ЖН-ОН-2'!AR23+'ЖН-ОН-2'!AS23</f>
        <v>0</v>
      </c>
      <c r="I23" s="80">
        <f>'ЖН-ОН-2'!AT23+'ЖН-ОН-2'!AU23</f>
        <v>0</v>
      </c>
      <c r="J23" s="80">
        <f>+'ЖН-ОН-2'!AV19+'ЖН-ОН-2'!AW19+'ЖН-ОН-2'!AX19+'ЖН-ОН-2'!AY19</f>
        <v>0</v>
      </c>
      <c r="K23" s="80" t="e">
        <f t="shared" si="1"/>
        <v>#REF!</v>
      </c>
      <c r="L23" s="88" t="e">
        <f t="shared" si="0"/>
        <v>#REF!</v>
      </c>
      <c r="M23" s="88" t="e">
        <f t="shared" si="2"/>
        <v>#REF!</v>
      </c>
      <c r="N23" s="88" t="e">
        <f t="shared" si="3"/>
        <v>#REF!</v>
      </c>
      <c r="O23" s="88"/>
    </row>
    <row r="24" spans="1:15" s="2" customFormat="1" ht="27.75" customHeight="1" thickBot="1">
      <c r="A24" s="80">
        <f t="shared" si="4"/>
        <v>12</v>
      </c>
      <c r="B24" s="218" t="str">
        <f>+'ЖН-ОН-1'!B20</f>
        <v>Саидахмедов Жахонгир Бахтибек ўғли</v>
      </c>
      <c r="C24" s="218"/>
      <c r="D24" s="81" t="str">
        <f>'ЖН-ОН-1'!C20</f>
        <v>K-16-049</v>
      </c>
      <c r="E24" s="80"/>
      <c r="F24" s="80"/>
      <c r="G24" s="80" t="e">
        <f>+'ЖН-ОН-1'!#REF!+'ЖН-ОН-1'!#REF!+'ЖН-ОН-1'!#REF!+'ЖН-ОН-1'!#REF!</f>
        <v>#REF!</v>
      </c>
      <c r="H24" s="80"/>
      <c r="I24" s="80"/>
      <c r="J24" s="80">
        <f>+'ЖН-ОН-2'!AV20+'ЖН-ОН-2'!AW20+'ЖН-ОН-2'!AX20+'ЖН-ОН-2'!AY20</f>
        <v>0</v>
      </c>
      <c r="K24" s="80" t="e">
        <f t="shared" si="1"/>
        <v>#REF!</v>
      </c>
      <c r="L24" s="88" t="e">
        <f t="shared" si="0"/>
        <v>#REF!</v>
      </c>
      <c r="M24" s="88" t="e">
        <f t="shared" si="2"/>
        <v>#REF!</v>
      </c>
      <c r="N24" s="88"/>
      <c r="O24" s="88"/>
    </row>
    <row r="25" spans="1:15" s="2" customFormat="1" ht="27.75" customHeight="1" thickBot="1">
      <c r="A25" s="80">
        <f t="shared" si="4"/>
        <v>13</v>
      </c>
      <c r="B25" s="218" t="str">
        <f>+'ЖН-ОН-1'!B21</f>
        <v>Сулаймонов Шохбозбек Ҳусанхонович</v>
      </c>
      <c r="C25" s="218"/>
      <c r="D25" s="81" t="str">
        <f>'ЖН-ОН-1'!C21</f>
        <v>K-16-050</v>
      </c>
      <c r="E25" s="80"/>
      <c r="F25" s="80"/>
      <c r="G25" s="80" t="e">
        <f>+'ЖН-ОН-1'!#REF!+'ЖН-ОН-1'!#REF!+'ЖН-ОН-1'!#REF!+'ЖН-ОН-1'!#REF!</f>
        <v>#REF!</v>
      </c>
      <c r="H25" s="80"/>
      <c r="I25" s="80"/>
      <c r="J25" s="80">
        <f>+'ЖН-ОН-2'!AV21+'ЖН-ОН-2'!AW21+'ЖН-ОН-2'!AX21+'ЖН-ОН-2'!AY21</f>
        <v>0</v>
      </c>
      <c r="K25" s="80" t="e">
        <f t="shared" si="1"/>
        <v>#REF!</v>
      </c>
      <c r="L25" s="88" t="e">
        <f t="shared" si="0"/>
        <v>#REF!</v>
      </c>
      <c r="M25" s="88" t="e">
        <f t="shared" si="2"/>
        <v>#REF!</v>
      </c>
      <c r="N25" s="88"/>
      <c r="O25" s="88"/>
    </row>
    <row r="26" spans="1:15" s="2" customFormat="1" ht="27.75" customHeight="1" thickBot="1">
      <c r="A26" s="80">
        <f t="shared" si="4"/>
        <v>14</v>
      </c>
      <c r="B26" s="218" t="str">
        <f>+'ЖН-ОН-1'!B22</f>
        <v>Утанов Акбар Эшпулат ўғли</v>
      </c>
      <c r="C26" s="218"/>
      <c r="D26" s="81" t="str">
        <f>'ЖН-ОН-1'!C22</f>
        <v>K-16-029</v>
      </c>
      <c r="E26" s="80"/>
      <c r="F26" s="80"/>
      <c r="G26" s="80" t="e">
        <f>+'ЖН-ОН-1'!#REF!+'ЖН-ОН-1'!#REF!+'ЖН-ОН-1'!#REF!+'ЖН-ОН-1'!#REF!</f>
        <v>#REF!</v>
      </c>
      <c r="H26" s="80"/>
      <c r="I26" s="80"/>
      <c r="J26" s="80">
        <f>+'ЖН-ОН-2'!AV22+'ЖН-ОН-2'!AW22+'ЖН-ОН-2'!AX22+'ЖН-ОН-2'!AY22</f>
        <v>0</v>
      </c>
      <c r="K26" s="80" t="e">
        <f t="shared" si="1"/>
        <v>#REF!</v>
      </c>
      <c r="L26" s="88" t="e">
        <f t="shared" si="0"/>
        <v>#REF!</v>
      </c>
      <c r="M26" s="88" t="e">
        <f t="shared" si="2"/>
        <v>#REF!</v>
      </c>
      <c r="N26" s="88"/>
      <c r="O26" s="88"/>
    </row>
    <row r="27" spans="1:15" s="2" customFormat="1" ht="27.75" customHeight="1" thickBot="1">
      <c r="A27" s="80">
        <f t="shared" si="4"/>
        <v>15</v>
      </c>
      <c r="B27" s="218" t="str">
        <f>+'ЖН-ОН-1'!B23</f>
        <v>Хакимов Жавоҳир Усмонович</v>
      </c>
      <c r="C27" s="218"/>
      <c r="D27" s="81" t="str">
        <f>'ЖН-ОН-1'!C23</f>
        <v>D-16-012</v>
      </c>
      <c r="E27" s="80"/>
      <c r="F27" s="80"/>
      <c r="G27" s="80" t="e">
        <f>+'ЖН-ОН-1'!#REF!+'ЖН-ОН-1'!#REF!+'ЖН-ОН-1'!#REF!+'ЖН-ОН-1'!#REF!</f>
        <v>#REF!</v>
      </c>
      <c r="H27" s="80"/>
      <c r="I27" s="80"/>
      <c r="J27" s="80">
        <f>+'ЖН-ОН-2'!AV23+'ЖН-ОН-2'!AW23+'ЖН-ОН-2'!AX23+'ЖН-ОН-2'!AY23</f>
        <v>0</v>
      </c>
      <c r="K27" s="80" t="e">
        <f t="shared" si="1"/>
        <v>#REF!</v>
      </c>
      <c r="L27" s="88" t="e">
        <f t="shared" si="0"/>
        <v>#REF!</v>
      </c>
      <c r="M27" s="88" t="e">
        <f t="shared" si="2"/>
        <v>#REF!</v>
      </c>
      <c r="N27" s="88"/>
      <c r="O27" s="88"/>
    </row>
    <row r="28" spans="1:15" s="2" customFormat="1" ht="27.75" customHeight="1" thickBot="1">
      <c r="A28" s="80">
        <f t="shared" si="4"/>
        <v>16</v>
      </c>
      <c r="B28" s="218" t="str">
        <f>+'ЖН-ОН-1'!B24</f>
        <v>Хидиров Шохрух Бобир ўғли</v>
      </c>
      <c r="C28" s="218"/>
      <c r="D28" s="81" t="str">
        <f>'ЖН-ОН-1'!C24</f>
        <v>K-16-025</v>
      </c>
      <c r="E28" s="80" t="e">
        <f>'ЖН-ОН-1'!#REF!+'ЖН-ОН-1'!#REF!</f>
        <v>#REF!</v>
      </c>
      <c r="F28" s="80" t="e">
        <f>'ЖН-ОН-1'!#REF!+'ЖН-ОН-1'!#REF!</f>
        <v>#REF!</v>
      </c>
      <c r="G28" s="80" t="e">
        <f>+'ЖН-ОН-1'!#REF!+'ЖН-ОН-1'!#REF!+'ЖН-ОН-1'!#REF!+'ЖН-ОН-1'!#REF!</f>
        <v>#REF!</v>
      </c>
      <c r="H28" s="80">
        <f>'ЖН-ОН-2'!AR24+'ЖН-ОН-2'!AS24</f>
        <v>0</v>
      </c>
      <c r="I28" s="80">
        <f>'ЖН-ОН-2'!AT24+'ЖН-ОН-2'!AU24</f>
        <v>0</v>
      </c>
      <c r="J28" s="80">
        <f>+'ЖН-ОН-2'!AV24+'ЖН-ОН-2'!AW24+'ЖН-ОН-2'!AX24+'ЖН-ОН-2'!AY24</f>
        <v>0</v>
      </c>
      <c r="K28" s="80" t="e">
        <f t="shared" si="1"/>
        <v>#REF!</v>
      </c>
      <c r="L28" s="88" t="e">
        <f t="shared" si="0"/>
        <v>#REF!</v>
      </c>
      <c r="M28" s="88" t="e">
        <f t="shared" si="2"/>
        <v>#REF!</v>
      </c>
      <c r="N28" s="88" t="e">
        <f t="shared" si="3"/>
        <v>#REF!</v>
      </c>
      <c r="O28" s="88"/>
    </row>
    <row r="29" spans="1:15" s="2" customFormat="1" ht="27.75" customHeight="1" thickBot="1">
      <c r="A29" s="80">
        <f t="shared" si="4"/>
        <v>17</v>
      </c>
      <c r="B29" s="218" t="str">
        <f>+'ЖН-ОН-1'!B25</f>
        <v>Хушшиев Шерзод Бозор ўғли</v>
      </c>
      <c r="C29" s="218"/>
      <c r="D29" s="81" t="str">
        <f>'ЖН-ОН-1'!C25</f>
        <v>K-16-026</v>
      </c>
      <c r="E29" s="80" t="e">
        <f>'ЖН-ОН-1'!#REF!+'ЖН-ОН-1'!#REF!</f>
        <v>#REF!</v>
      </c>
      <c r="F29" s="80" t="e">
        <f>'ЖН-ОН-1'!#REF!+'ЖН-ОН-1'!#REF!</f>
        <v>#REF!</v>
      </c>
      <c r="G29" s="80" t="e">
        <f>+'ЖН-ОН-1'!#REF!+'ЖН-ОН-1'!#REF!+'ЖН-ОН-1'!#REF!+'ЖН-ОН-1'!#REF!</f>
        <v>#REF!</v>
      </c>
      <c r="H29" s="80">
        <f>'ЖН-ОН-2'!AR25+'ЖН-ОН-2'!AS25</f>
        <v>0</v>
      </c>
      <c r="I29" s="80">
        <f>'ЖН-ОН-2'!AT25+'ЖН-ОН-2'!AU25</f>
        <v>0</v>
      </c>
      <c r="J29" s="80">
        <f>+'ЖН-ОН-2'!AV25+'ЖН-ОН-2'!AW25+'ЖН-ОН-2'!AX25+'ЖН-ОН-2'!AY25</f>
        <v>0</v>
      </c>
      <c r="K29" s="80" t="e">
        <f t="shared" si="1"/>
        <v>#REF!</v>
      </c>
      <c r="L29" s="88" t="e">
        <f t="shared" si="0"/>
        <v>#REF!</v>
      </c>
      <c r="M29" s="88" t="e">
        <f t="shared" si="2"/>
        <v>#REF!</v>
      </c>
      <c r="N29" s="88" t="e">
        <f t="shared" si="3"/>
        <v>#REF!</v>
      </c>
      <c r="O29" s="88"/>
    </row>
    <row r="30" spans="1:15" s="2" customFormat="1" ht="27.75" customHeight="1" thickBot="1">
      <c r="A30" s="80">
        <f t="shared" si="4"/>
        <v>18</v>
      </c>
      <c r="B30" s="218" t="str">
        <f>+'ЖН-ОН-1'!B26</f>
        <v>Ширинбоев Умиджон Бахтиёр ўғли</v>
      </c>
      <c r="C30" s="218"/>
      <c r="D30" s="81">
        <f>'ЖН-ОН-1'!C26</f>
        <v>0</v>
      </c>
      <c r="E30" s="80" t="e">
        <f>'ЖН-ОН-1'!#REF!+'ЖН-ОН-1'!#REF!</f>
        <v>#REF!</v>
      </c>
      <c r="F30" s="80" t="e">
        <f>'ЖН-ОН-1'!#REF!+'ЖН-ОН-1'!#REF!</f>
        <v>#REF!</v>
      </c>
      <c r="G30" s="80" t="e">
        <f>+'ЖН-ОН-1'!#REF!+'ЖН-ОН-1'!#REF!+'ЖН-ОН-1'!#REF!+'ЖН-ОН-1'!#REF!</f>
        <v>#REF!</v>
      </c>
      <c r="H30" s="80">
        <f>'ЖН-ОН-2'!AR27+'ЖН-ОН-2'!AS27</f>
        <v>0</v>
      </c>
      <c r="I30" s="80">
        <f>'ЖН-ОН-2'!AT27+'ЖН-ОН-2'!AU27</f>
        <v>0</v>
      </c>
      <c r="J30" s="80">
        <f>+'ЖН-ОН-2'!AV26+'ЖН-ОН-2'!AW26+'ЖН-ОН-2'!AX26+'ЖН-ОН-2'!AY26</f>
        <v>0</v>
      </c>
      <c r="K30" s="80" t="e">
        <f t="shared" si="1"/>
        <v>#REF!</v>
      </c>
      <c r="L30" s="88" t="e">
        <f t="shared" si="0"/>
        <v>#REF!</v>
      </c>
      <c r="M30" s="88" t="e">
        <f t="shared" si="2"/>
        <v>#REF!</v>
      </c>
      <c r="N30" s="88" t="e">
        <f t="shared" si="3"/>
        <v>#REF!</v>
      </c>
      <c r="O30" s="88"/>
    </row>
    <row r="31" spans="1:15" s="2" customFormat="1" ht="27.75" customHeight="1" thickBot="1">
      <c r="A31" s="80">
        <f t="shared" si="4"/>
        <v>19</v>
      </c>
      <c r="B31" s="218" t="str">
        <f>+'ЖН-ОН-1'!B27</f>
        <v>Останов Шерали Жуманович</v>
      </c>
      <c r="C31" s="218"/>
      <c r="D31" s="81" t="str">
        <f>'ЖН-ОН-1'!C27</f>
        <v>D-16-008</v>
      </c>
      <c r="E31" s="80" t="e">
        <f>'ЖН-ОН-1'!#REF!+'ЖН-ОН-1'!#REF!</f>
        <v>#REF!</v>
      </c>
      <c r="F31" s="80" t="e">
        <f>'ЖН-ОН-1'!#REF!+'ЖН-ОН-1'!#REF!</f>
        <v>#REF!</v>
      </c>
      <c r="G31" s="80" t="e">
        <f>+'ЖН-ОН-1'!#REF!+'ЖН-ОН-1'!#REF!+'ЖН-ОН-1'!#REF!+'ЖН-ОН-1'!#REF!</f>
        <v>#REF!</v>
      </c>
      <c r="H31" s="80">
        <f>'ЖН-ОН-2'!AR28+'ЖН-ОН-2'!AS28</f>
        <v>0</v>
      </c>
      <c r="I31" s="80">
        <f>'ЖН-ОН-2'!AT28+'ЖН-ОН-2'!AU28</f>
        <v>0</v>
      </c>
      <c r="J31" s="80">
        <f>+'ЖН-ОН-2'!AV27+'ЖН-ОН-2'!AW27+'ЖН-ОН-2'!AX27+'ЖН-ОН-2'!AY27</f>
        <v>0</v>
      </c>
      <c r="K31" s="80" t="e">
        <f t="shared" si="1"/>
        <v>#REF!</v>
      </c>
      <c r="L31" s="88" t="e">
        <f t="shared" si="0"/>
        <v>#REF!</v>
      </c>
      <c r="M31" s="88" t="e">
        <f t="shared" si="2"/>
        <v>#REF!</v>
      </c>
      <c r="N31" s="88" t="e">
        <f t="shared" si="3"/>
        <v>#REF!</v>
      </c>
      <c r="O31" s="88"/>
    </row>
    <row r="32" spans="1:15" ht="49.5" customHeight="1" thickBot="1">
      <c r="A32" s="209" t="s">
        <v>14</v>
      </c>
      <c r="B32" s="209"/>
      <c r="C32" s="209"/>
      <c r="D32" s="84"/>
      <c r="E32" s="85"/>
      <c r="F32" s="86"/>
      <c r="G32" s="86"/>
      <c r="H32" s="86"/>
      <c r="I32" s="85"/>
      <c r="J32" s="85"/>
      <c r="K32" s="87"/>
      <c r="L32" s="87"/>
      <c r="M32" s="85"/>
      <c r="N32" s="85"/>
      <c r="O32" s="94"/>
    </row>
    <row r="33" spans="1:3" ht="39.75" customHeight="1">
      <c r="A33" s="198"/>
      <c r="B33" s="198"/>
      <c r="C33" s="198"/>
    </row>
    <row r="34" spans="1:15" ht="18.75">
      <c r="A34" s="14"/>
      <c r="B34" s="14"/>
      <c r="C34" s="15" t="s">
        <v>15</v>
      </c>
      <c r="D34" s="39">
        <f>M!G24</f>
        <v>19</v>
      </c>
      <c r="E34" s="45"/>
      <c r="F34" s="45"/>
      <c r="G34" s="17" t="s">
        <v>77</v>
      </c>
      <c r="H34" s="17"/>
      <c r="I34" s="17"/>
      <c r="J34" s="17"/>
      <c r="K34" s="11"/>
      <c r="L34" s="11"/>
      <c r="M34" s="11"/>
      <c r="N34" s="18"/>
      <c r="O34" s="11"/>
    </row>
    <row r="35" spans="1:15" ht="18.75">
      <c r="A35" s="14"/>
      <c r="B35" s="14"/>
      <c r="C35" s="15"/>
      <c r="D35" s="46"/>
      <c r="E35" s="17"/>
      <c r="F35" s="17"/>
      <c r="G35" s="17"/>
      <c r="H35" s="17"/>
      <c r="I35" s="11"/>
      <c r="J35" s="11"/>
      <c r="K35" s="17"/>
      <c r="L35" s="17"/>
      <c r="M35" s="11"/>
      <c r="N35" s="18"/>
      <c r="O35" s="11"/>
    </row>
    <row r="36" spans="1:15" ht="36.75" customHeight="1">
      <c r="A36" s="11"/>
      <c r="B36" s="11"/>
      <c r="C36" s="18"/>
      <c r="D36" s="199" t="s">
        <v>16</v>
      </c>
      <c r="E36" s="199"/>
      <c r="F36" s="199"/>
      <c r="G36" s="199"/>
      <c r="H36" s="65"/>
      <c r="I36" s="16"/>
      <c r="J36" s="16"/>
      <c r="K36" s="200" t="s">
        <v>17</v>
      </c>
      <c r="L36" s="200"/>
      <c r="M36" s="16"/>
      <c r="N36" s="16"/>
      <c r="O36" s="11"/>
    </row>
    <row r="37" spans="1:15" ht="18.75">
      <c r="A37" s="192"/>
      <c r="B37" s="192"/>
      <c r="C37" s="19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8.75">
      <c r="A38" s="18" t="s">
        <v>73</v>
      </c>
      <c r="B38" s="18"/>
      <c r="C38" s="18"/>
      <c r="D38" s="215" t="str">
        <f>M!F24</f>
        <v>О.Кучаров</v>
      </c>
      <c r="E38" s="215"/>
      <c r="F38" s="215"/>
      <c r="G38" s="215"/>
      <c r="H38" s="45"/>
      <c r="I38" s="45"/>
      <c r="J38" s="45"/>
      <c r="K38" s="17" t="s">
        <v>18</v>
      </c>
      <c r="L38" s="17"/>
      <c r="M38" s="194"/>
      <c r="N38" s="194"/>
      <c r="O38" s="63" t="str">
        <f>+M!G20</f>
        <v>З.Исмаилова</v>
      </c>
    </row>
    <row r="39" spans="1:15" ht="18.75">
      <c r="A39" s="195" t="s">
        <v>19</v>
      </c>
      <c r="B39" s="195"/>
      <c r="C39" s="19" t="s">
        <v>1</v>
      </c>
      <c r="D39" s="196" t="s">
        <v>20</v>
      </c>
      <c r="E39" s="196"/>
      <c r="F39" s="196"/>
      <c r="G39" s="196"/>
      <c r="H39" s="45"/>
      <c r="I39" s="20"/>
      <c r="J39" s="20"/>
      <c r="K39" s="11"/>
      <c r="L39" s="11"/>
      <c r="M39" s="196" t="s">
        <v>21</v>
      </c>
      <c r="N39" s="196"/>
      <c r="O39" s="20" t="s">
        <v>20</v>
      </c>
    </row>
  </sheetData>
  <sheetProtection/>
  <mergeCells count="48">
    <mergeCell ref="A2:O2"/>
    <mergeCell ref="A3:O3"/>
    <mergeCell ref="A4:I4"/>
    <mergeCell ref="A5:H5"/>
    <mergeCell ref="A6:O6"/>
    <mergeCell ref="E7:F7"/>
    <mergeCell ref="H7:I7"/>
    <mergeCell ref="A8:B8"/>
    <mergeCell ref="C9:F9"/>
    <mergeCell ref="H9:K9"/>
    <mergeCell ref="M9:N9"/>
    <mergeCell ref="A11:A12"/>
    <mergeCell ref="B11:C12"/>
    <mergeCell ref="D11:D12"/>
    <mergeCell ref="E11:K11"/>
    <mergeCell ref="L11:L12"/>
    <mergeCell ref="M11:M12"/>
    <mergeCell ref="N11:N12"/>
    <mergeCell ref="O11:O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8:C28"/>
    <mergeCell ref="B29:C29"/>
    <mergeCell ref="B30:C30"/>
    <mergeCell ref="B31:C31"/>
    <mergeCell ref="A32:C32"/>
    <mergeCell ref="B24:C24"/>
    <mergeCell ref="B25:C25"/>
    <mergeCell ref="B26:C26"/>
    <mergeCell ref="B27:C27"/>
    <mergeCell ref="A39:B39"/>
    <mergeCell ref="D39:G39"/>
    <mergeCell ref="M39:N39"/>
    <mergeCell ref="A33:C33"/>
    <mergeCell ref="D36:G36"/>
    <mergeCell ref="K36:L36"/>
    <mergeCell ref="A37:C37"/>
    <mergeCell ref="D38:G38"/>
    <mergeCell ref="M38:N38"/>
  </mergeCells>
  <printOptions/>
  <pageMargins left="0.60625" right="0.7" top="0.75" bottom="0.75" header="0.3" footer="0.3"/>
  <pageSetup horizontalDpi="600" verticalDpi="600" orientation="portrait" paperSize="9" scale="6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9"/>
  <sheetViews>
    <sheetView view="pageLayout" workbookViewId="0" topLeftCell="A1">
      <selection activeCell="G10" sqref="G10"/>
    </sheetView>
  </sheetViews>
  <sheetFormatPr defaultColWidth="9.140625" defaultRowHeight="12.75"/>
  <cols>
    <col min="1" max="2" width="4.57421875" style="1" customWidth="1"/>
    <col min="3" max="3" width="45.00390625" style="1" customWidth="1"/>
    <col min="4" max="4" width="14.00390625" style="1" customWidth="1"/>
    <col min="5" max="6" width="4.7109375" style="1" hidden="1" customWidth="1"/>
    <col min="7" max="7" width="9.7109375" style="1" customWidth="1"/>
    <col min="8" max="8" width="4.7109375" style="1" hidden="1" customWidth="1"/>
    <col min="9" max="9" width="4.28125" style="1" hidden="1" customWidth="1"/>
    <col min="10" max="10" width="10.57421875" style="1" customWidth="1"/>
    <col min="11" max="11" width="9.57421875" style="1" customWidth="1"/>
    <col min="12" max="12" width="11.421875" style="1" customWidth="1"/>
    <col min="13" max="13" width="11.140625" style="1" customWidth="1"/>
    <col min="14" max="14" width="9.28125" style="1" customWidth="1"/>
    <col min="15" max="15" width="16.140625" style="1" customWidth="1"/>
  </cols>
  <sheetData>
    <row r="1" spans="1:15" ht="18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93" t="str">
        <f>M!C6</f>
        <v>12-шакл</v>
      </c>
    </row>
    <row r="2" spans="1:15" ht="15.75" customHeight="1">
      <c r="A2" s="181" t="s">
        <v>149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ht="15.75" customHeight="1">
      <c r="A3" s="181" t="s">
        <v>148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5.75" customHeight="1">
      <c r="A4" s="182" t="s">
        <v>38</v>
      </c>
      <c r="B4" s="182"/>
      <c r="C4" s="182"/>
      <c r="D4" s="182"/>
      <c r="E4" s="182"/>
      <c r="F4" s="182"/>
      <c r="G4" s="182"/>
      <c r="H4" s="182"/>
      <c r="I4" s="182"/>
      <c r="J4" s="12" t="s">
        <v>125</v>
      </c>
      <c r="K4" s="23" t="str">
        <f>+M!D21</f>
        <v>I-18/14-203</v>
      </c>
      <c r="L4" s="23"/>
      <c r="M4" s="50"/>
      <c r="N4" s="50"/>
      <c r="O4" s="50"/>
    </row>
    <row r="5" spans="1:15" ht="15.75" customHeight="1">
      <c r="A5" s="182" t="str">
        <f>M!C24</f>
        <v>2017-2018 ўқув йили  </v>
      </c>
      <c r="B5" s="182"/>
      <c r="C5" s="182"/>
      <c r="D5" s="182"/>
      <c r="E5" s="182"/>
      <c r="F5" s="182"/>
      <c r="G5" s="182"/>
      <c r="H5" s="182"/>
      <c r="I5" s="51"/>
      <c r="J5" s="51" t="str">
        <f>M!C2</f>
        <v>баҳорги </v>
      </c>
      <c r="K5" s="52" t="s">
        <v>24</v>
      </c>
      <c r="N5" s="52"/>
      <c r="O5" s="52"/>
    </row>
    <row r="6" spans="1:15" ht="15.75" customHeight="1">
      <c r="A6" s="181" t="str">
        <f>+M!B24</f>
        <v>Сув хўжалигини ташкил этиш ва бошқариш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5" ht="15.75" customHeight="1">
      <c r="A7" s="12"/>
      <c r="B7" s="12"/>
      <c r="C7" s="53">
        <f>M!C3</f>
        <v>2</v>
      </c>
      <c r="D7" s="54" t="s">
        <v>6</v>
      </c>
      <c r="E7" s="183"/>
      <c r="F7" s="183"/>
      <c r="G7" s="22">
        <f>M!C4</f>
        <v>203</v>
      </c>
      <c r="H7" s="183"/>
      <c r="I7" s="183"/>
      <c r="J7" s="54" t="s">
        <v>23</v>
      </c>
      <c r="K7" s="22">
        <f>M!C5</f>
        <v>4</v>
      </c>
      <c r="L7" s="55" t="s">
        <v>7</v>
      </c>
      <c r="M7" s="55"/>
      <c r="N7" s="55"/>
      <c r="O7" s="55"/>
    </row>
    <row r="8" spans="1:15" ht="15.75" customHeight="1">
      <c r="A8" s="184" t="s">
        <v>39</v>
      </c>
      <c r="B8" s="184"/>
      <c r="C8" s="56" t="str">
        <f>+M!B21</f>
        <v>Чет тили (немис)</v>
      </c>
      <c r="D8" s="57" t="s">
        <v>49</v>
      </c>
      <c r="E8" s="57"/>
      <c r="F8" s="57"/>
      <c r="G8" s="58"/>
      <c r="H8" s="58"/>
      <c r="I8" s="59"/>
      <c r="J8" s="59"/>
      <c r="K8" s="60"/>
      <c r="L8" s="38" t="s">
        <v>48</v>
      </c>
      <c r="M8" s="38"/>
      <c r="N8" s="61" t="str">
        <f>+'ЖН-ОН-1'!D6</f>
        <v>Ширинова Наргиза</v>
      </c>
      <c r="O8" s="62"/>
    </row>
    <row r="9" spans="1:15" ht="18.75" customHeight="1">
      <c r="A9" s="13" t="s">
        <v>25</v>
      </c>
      <c r="B9" s="13"/>
      <c r="C9" s="189" t="s">
        <v>26</v>
      </c>
      <c r="D9" s="189"/>
      <c r="E9" s="189"/>
      <c r="F9" s="189"/>
      <c r="G9" s="24">
        <f>+M!C21</f>
        <v>62</v>
      </c>
      <c r="H9" s="190" t="s">
        <v>43</v>
      </c>
      <c r="I9" s="190"/>
      <c r="J9" s="190"/>
      <c r="K9" s="190"/>
      <c r="L9" s="110">
        <f>+M!E21</f>
        <v>15</v>
      </c>
      <c r="M9" s="191" t="str">
        <f>M!F8</f>
        <v>июнь 2018 йил</v>
      </c>
      <c r="N9" s="191"/>
      <c r="O9" s="40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0.25" customHeight="1" thickBot="1">
      <c r="A11" s="185" t="s">
        <v>0</v>
      </c>
      <c r="B11" s="186" t="s">
        <v>40</v>
      </c>
      <c r="C11" s="186"/>
      <c r="D11" s="187" t="s">
        <v>8</v>
      </c>
      <c r="E11" s="186" t="s">
        <v>9</v>
      </c>
      <c r="F11" s="186"/>
      <c r="G11" s="186"/>
      <c r="H11" s="186"/>
      <c r="I11" s="186"/>
      <c r="J11" s="186"/>
      <c r="K11" s="186"/>
      <c r="L11" s="219" t="s">
        <v>10</v>
      </c>
      <c r="M11" s="188" t="s">
        <v>11</v>
      </c>
      <c r="N11" s="188" t="s">
        <v>12</v>
      </c>
      <c r="O11" s="186" t="s">
        <v>78</v>
      </c>
    </row>
    <row r="12" spans="1:15" ht="71.25" customHeight="1" thickBot="1">
      <c r="A12" s="185"/>
      <c r="B12" s="186"/>
      <c r="C12" s="186"/>
      <c r="D12" s="187"/>
      <c r="E12" s="79" t="s">
        <v>2</v>
      </c>
      <c r="F12" s="79" t="s">
        <v>3</v>
      </c>
      <c r="G12" s="79" t="s">
        <v>63</v>
      </c>
      <c r="H12" s="79" t="s">
        <v>34</v>
      </c>
      <c r="I12" s="79" t="s">
        <v>72</v>
      </c>
      <c r="J12" s="79" t="s">
        <v>56</v>
      </c>
      <c r="K12" s="79" t="s">
        <v>59</v>
      </c>
      <c r="L12" s="219"/>
      <c r="M12" s="188"/>
      <c r="N12" s="188"/>
      <c r="O12" s="186"/>
    </row>
    <row r="13" spans="1:15" s="2" customFormat="1" ht="27" customHeight="1" thickBot="1">
      <c r="A13" s="82">
        <f>'ЖН-ОН-1'!A9</f>
        <v>1</v>
      </c>
      <c r="B13" s="220" t="str">
        <f>+'ЖН-ОН-1'!B9</f>
        <v>Акрамова Нилуфар Тулкиновна</v>
      </c>
      <c r="C13" s="220"/>
      <c r="D13" s="81">
        <f>'ЖН-ОН-1'!C9</f>
        <v>0</v>
      </c>
      <c r="E13" s="81">
        <f>'ЖН-ОН-1'!AF9+'ЖН-ОН-1'!AG9</f>
        <v>15</v>
      </c>
      <c r="F13" s="81">
        <f>'ЖН-ОН-1'!AH9+'ЖН-ОН-1'!AI9</f>
        <v>15</v>
      </c>
      <c r="G13" s="90">
        <f>+'ЖН-ОН-1'!D9+'ЖН-ОН-1'!E9+'ЖН-ОН-1'!F9+'ЖН-ОН-1'!G9</f>
        <v>30</v>
      </c>
      <c r="H13" s="90"/>
      <c r="I13" s="90"/>
      <c r="J13" s="90">
        <f>+'ЖН-ОН-2'!D9+'ЖН-ОН-2'!E9+'ЖН-ОН-2'!F9+'ЖН-ОН-2'!G9</f>
        <v>0</v>
      </c>
      <c r="K13" s="90">
        <f>+J13+G13</f>
        <v>30</v>
      </c>
      <c r="L13" s="88"/>
      <c r="M13" s="92"/>
      <c r="N13" s="92">
        <f>IF(L13="-","-","")</f>
      </c>
      <c r="O13" s="88"/>
    </row>
    <row r="14" spans="1:15" s="2" customFormat="1" ht="27.75" customHeight="1" hidden="1" thickBot="1">
      <c r="A14" s="82">
        <f>+A13+1</f>
        <v>2</v>
      </c>
      <c r="B14" s="220" t="str">
        <f>+'ЖН-ОН-1'!B10</f>
        <v>Босимов Хайитбой Исоқ ўғли</v>
      </c>
      <c r="C14" s="220"/>
      <c r="D14" s="81" t="str">
        <f>'ЖН-ОН-1'!C10</f>
        <v>D-16-001</v>
      </c>
      <c r="E14" s="81">
        <f>'ЖН-ОН-1'!AF10+'ЖН-ОН-1'!AG10</f>
        <v>15</v>
      </c>
      <c r="F14" s="81">
        <f>'ЖН-ОН-1'!AH10+'ЖН-ОН-1'!AI10</f>
        <v>15</v>
      </c>
      <c r="G14" s="90">
        <f>+'ЖН-ОН-1'!D10+'ЖН-ОН-1'!E10+'ЖН-ОН-1'!F10+'ЖН-ОН-1'!G10</f>
        <v>32</v>
      </c>
      <c r="H14" s="90"/>
      <c r="I14" s="90"/>
      <c r="J14" s="90">
        <f>+'ЖН-ОН-2'!D10+'ЖН-ОН-2'!E10+'ЖН-ОН-2'!F10+'ЖН-ОН-2'!G10</f>
        <v>0</v>
      </c>
      <c r="K14" s="90">
        <f aca="true" t="shared" si="0" ref="K14:K31">+J14+G14</f>
        <v>32</v>
      </c>
      <c r="L14" s="88"/>
      <c r="M14" s="88"/>
      <c r="N14" s="88">
        <f aca="true" t="shared" si="1" ref="N14:N31">IF(L14="-","-","")</f>
      </c>
      <c r="O14" s="88"/>
    </row>
    <row r="15" spans="1:15" s="2" customFormat="1" ht="27.75" customHeight="1" hidden="1" thickBot="1">
      <c r="A15" s="82">
        <f aca="true" t="shared" si="2" ref="A15:A31">+A14+1</f>
        <v>3</v>
      </c>
      <c r="B15" s="220" t="str">
        <f>+'ЖН-ОН-1'!B11</f>
        <v>Дадарбаев Муҳриддин Абдурахмонович</v>
      </c>
      <c r="C15" s="220"/>
      <c r="D15" s="81" t="str">
        <f>'ЖН-ОН-1'!C11</f>
        <v>D-16-010</v>
      </c>
      <c r="E15" s="81">
        <f>'ЖН-ОН-1'!AF11+'ЖН-ОН-1'!AG11</f>
        <v>15</v>
      </c>
      <c r="F15" s="81">
        <f>'ЖН-ОН-1'!AH11+'ЖН-ОН-1'!AI11</f>
        <v>14</v>
      </c>
      <c r="G15" s="90">
        <f>+'ЖН-ОН-1'!D11+'ЖН-ОН-1'!E11+'ЖН-ОН-1'!F11+'ЖН-ОН-1'!G11</f>
        <v>26</v>
      </c>
      <c r="H15" s="90"/>
      <c r="I15" s="90"/>
      <c r="J15" s="90">
        <f>+'ЖН-ОН-2'!D11+'ЖН-ОН-2'!E11+'ЖН-ОН-2'!F11+'ЖН-ОН-2'!G11</f>
        <v>0</v>
      </c>
      <c r="K15" s="90">
        <f t="shared" si="0"/>
        <v>26</v>
      </c>
      <c r="L15" s="88"/>
      <c r="M15" s="88"/>
      <c r="N15" s="88">
        <f t="shared" si="1"/>
      </c>
      <c r="O15" s="88"/>
    </row>
    <row r="16" spans="1:15" s="2" customFormat="1" ht="27.75" customHeight="1" hidden="1" thickBot="1">
      <c r="A16" s="82">
        <f t="shared" si="2"/>
        <v>4</v>
      </c>
      <c r="B16" s="220" t="str">
        <f>+'ЖН-ОН-1'!B12</f>
        <v>Дадаханов Билолхон Жобир ўғли </v>
      </c>
      <c r="C16" s="220"/>
      <c r="D16" s="81" t="str">
        <f>'ЖН-ОН-1'!C12</f>
        <v>K-16-072</v>
      </c>
      <c r="E16" s="81">
        <f>'ЖН-ОН-1'!AF12+'ЖН-ОН-1'!AG12</f>
        <v>13</v>
      </c>
      <c r="F16" s="81">
        <f>'ЖН-ОН-1'!AH12+'ЖН-ОН-1'!AI12</f>
        <v>13</v>
      </c>
      <c r="G16" s="90">
        <f>+'ЖН-ОН-1'!D12+'ЖН-ОН-1'!E12+'ЖН-ОН-1'!F12+'ЖН-ОН-1'!G12</f>
        <v>30</v>
      </c>
      <c r="H16" s="90"/>
      <c r="I16" s="90"/>
      <c r="J16" s="90">
        <f>+'ЖН-ОН-2'!D12+'ЖН-ОН-2'!E12+'ЖН-ОН-2'!F12+'ЖН-ОН-2'!G12</f>
        <v>0</v>
      </c>
      <c r="K16" s="90">
        <f t="shared" si="0"/>
        <v>30</v>
      </c>
      <c r="L16" s="88"/>
      <c r="M16" s="88"/>
      <c r="N16" s="88">
        <f t="shared" si="1"/>
      </c>
      <c r="O16" s="88"/>
    </row>
    <row r="17" spans="1:15" s="2" customFormat="1" ht="27.75" customHeight="1" hidden="1" thickBot="1">
      <c r="A17" s="82">
        <f t="shared" si="2"/>
        <v>5</v>
      </c>
      <c r="B17" s="220" t="str">
        <f>+'ЖН-ОН-1'!B13</f>
        <v>Исаев Шаҳбоз Ёдгоржонович</v>
      </c>
      <c r="C17" s="220"/>
      <c r="D17" s="81" t="str">
        <f>'ЖН-ОН-1'!C13</f>
        <v>K-16-027</v>
      </c>
      <c r="E17" s="81">
        <f>'ЖН-ОН-1'!AF13+'ЖН-ОН-1'!AG13</f>
        <v>16</v>
      </c>
      <c r="F17" s="81">
        <f>'ЖН-ОН-1'!AH13+'ЖН-ОН-1'!AI13</f>
        <v>16</v>
      </c>
      <c r="G17" s="90">
        <f>+'ЖН-ОН-1'!D13+'ЖН-ОН-1'!E13+'ЖН-ОН-1'!F13+'ЖН-ОН-1'!G13</f>
        <v>32</v>
      </c>
      <c r="H17" s="90"/>
      <c r="I17" s="90"/>
      <c r="J17" s="90">
        <f>+'ЖН-ОН-2'!D13+'ЖН-ОН-2'!E13+'ЖН-ОН-2'!F13+'ЖН-ОН-2'!G13</f>
        <v>0</v>
      </c>
      <c r="K17" s="90">
        <f t="shared" si="0"/>
        <v>32</v>
      </c>
      <c r="L17" s="88"/>
      <c r="M17" s="88"/>
      <c r="N17" s="88">
        <f t="shared" si="1"/>
      </c>
      <c r="O17" s="88"/>
    </row>
    <row r="18" spans="1:15" s="2" customFormat="1" ht="27.75" customHeight="1" thickBot="1">
      <c r="A18" s="82">
        <v>2</v>
      </c>
      <c r="B18" s="220" t="str">
        <f>+'ЖН-ОН-1'!B14</f>
        <v>Йигиталиев Бекзод</v>
      </c>
      <c r="C18" s="220"/>
      <c r="D18" s="81">
        <f>'ЖН-ОН-1'!C14</f>
        <v>0</v>
      </c>
      <c r="E18" s="81">
        <f>'ЖН-ОН-1'!AF14+'ЖН-ОН-1'!AG14</f>
        <v>11</v>
      </c>
      <c r="F18" s="81">
        <f>'ЖН-ОН-1'!AH14+'ЖН-ОН-1'!AI14</f>
        <v>12</v>
      </c>
      <c r="G18" s="90">
        <f>+'ЖН-ОН-1'!D14+'ЖН-ОН-1'!E14+'ЖН-ОН-1'!F14+'ЖН-ОН-1'!G14</f>
        <v>25</v>
      </c>
      <c r="H18" s="90"/>
      <c r="I18" s="90"/>
      <c r="J18" s="90">
        <f>+'ЖН-ОН-2'!D14+'ЖН-ОН-2'!E14+'ЖН-ОН-2'!F14+'ЖН-ОН-2'!G14</f>
        <v>0</v>
      </c>
      <c r="K18" s="90">
        <f t="shared" si="0"/>
        <v>25</v>
      </c>
      <c r="L18" s="88"/>
      <c r="M18" s="88"/>
      <c r="N18" s="88">
        <f t="shared" si="1"/>
      </c>
      <c r="O18" s="88"/>
    </row>
    <row r="19" spans="1:15" s="2" customFormat="1" ht="27.75" customHeight="1" thickBot="1">
      <c r="A19" s="82">
        <f t="shared" si="2"/>
        <v>3</v>
      </c>
      <c r="B19" s="220" t="str">
        <f>+'ЖН-ОН-1'!B15</f>
        <v>Кенжаева Нафиса Рустамовна</v>
      </c>
      <c r="C19" s="220"/>
      <c r="D19" s="81" t="str">
        <f>'ЖН-ОН-1'!C15</f>
        <v>K-16-069</v>
      </c>
      <c r="E19" s="81">
        <f>'ЖН-ОН-1'!AF15+'ЖН-ОН-1'!AG15</f>
        <v>14</v>
      </c>
      <c r="F19" s="81">
        <f>'ЖН-ОН-1'!AH15+'ЖН-ОН-1'!AI15</f>
        <v>13</v>
      </c>
      <c r="G19" s="90">
        <f>+'ЖН-ОН-1'!D15+'ЖН-ОН-1'!E15+'ЖН-ОН-1'!F15+'ЖН-ОН-1'!G15</f>
        <v>28</v>
      </c>
      <c r="H19" s="90"/>
      <c r="I19" s="90"/>
      <c r="J19" s="90">
        <f>+'ЖН-ОН-2'!D15+'ЖН-ОН-2'!E15+'ЖН-ОН-2'!F15+'ЖН-ОН-2'!G15</f>
        <v>0</v>
      </c>
      <c r="K19" s="90">
        <f t="shared" si="0"/>
        <v>28</v>
      </c>
      <c r="L19" s="88"/>
      <c r="M19" s="88"/>
      <c r="N19" s="88">
        <f t="shared" si="1"/>
      </c>
      <c r="O19" s="88"/>
    </row>
    <row r="20" spans="1:15" s="2" customFormat="1" ht="26.25" customHeight="1" thickBot="1">
      <c r="A20" s="82">
        <f t="shared" si="2"/>
        <v>4</v>
      </c>
      <c r="B20" s="220" t="str">
        <f>+'ЖН-ОН-1'!B16</f>
        <v>Маҳмудов Жасурбек Шаҳобжонович</v>
      </c>
      <c r="C20" s="220"/>
      <c r="D20" s="81" t="str">
        <f>'ЖН-ОН-1'!C16</f>
        <v>K-16-020</v>
      </c>
      <c r="E20" s="81">
        <f>'ЖН-ОН-1'!AF16+'ЖН-ОН-1'!AG16</f>
        <v>15</v>
      </c>
      <c r="F20" s="81">
        <f>'ЖН-ОН-1'!AH16+'ЖН-ОН-1'!AI16</f>
        <v>16</v>
      </c>
      <c r="G20" s="90">
        <f>+'ЖН-ОН-1'!D16+'ЖН-ОН-1'!E16+'ЖН-ОН-1'!F16+'ЖН-ОН-1'!G16</f>
        <v>30</v>
      </c>
      <c r="H20" s="90"/>
      <c r="I20" s="90"/>
      <c r="J20" s="90">
        <f>+'ЖН-ОН-2'!D16+'ЖН-ОН-2'!E16+'ЖН-ОН-2'!F16+'ЖН-ОН-2'!G16</f>
        <v>0</v>
      </c>
      <c r="K20" s="90">
        <f t="shared" si="0"/>
        <v>30</v>
      </c>
      <c r="L20" s="88"/>
      <c r="M20" s="88"/>
      <c r="N20" s="88">
        <f t="shared" si="1"/>
      </c>
      <c r="O20" s="88"/>
    </row>
    <row r="21" spans="1:15" s="2" customFormat="1" ht="27.75" customHeight="1" hidden="1" thickBot="1">
      <c r="A21" s="82">
        <f t="shared" si="2"/>
        <v>5</v>
      </c>
      <c r="B21" s="220" t="str">
        <f>+'ЖН-ОН-1'!B17</f>
        <v>Нарбаев Нурсултан Нургалий ули</v>
      </c>
      <c r="C21" s="220"/>
      <c r="D21" s="81" t="str">
        <f>'ЖН-ОН-1'!C17</f>
        <v>K-16-018</v>
      </c>
      <c r="E21" s="81">
        <f>'ЖН-ОН-1'!AF17+'ЖН-ОН-1'!AG17</f>
        <v>14</v>
      </c>
      <c r="F21" s="81">
        <f>'ЖН-ОН-1'!AH17+'ЖН-ОН-1'!AI17</f>
        <v>13</v>
      </c>
      <c r="G21" s="90">
        <f>+'ЖН-ОН-1'!D17+'ЖН-ОН-1'!E17+'ЖН-ОН-1'!F17+'ЖН-ОН-1'!G17</f>
        <v>24</v>
      </c>
      <c r="H21" s="90"/>
      <c r="I21" s="90"/>
      <c r="J21" s="90">
        <f>+'ЖН-ОН-2'!D17+'ЖН-ОН-2'!E17+'ЖН-ОН-2'!F17+'ЖН-ОН-2'!G17</f>
        <v>0</v>
      </c>
      <c r="K21" s="90">
        <f t="shared" si="0"/>
        <v>24</v>
      </c>
      <c r="L21" s="88"/>
      <c r="M21" s="88"/>
      <c r="N21" s="88">
        <f t="shared" si="1"/>
      </c>
      <c r="O21" s="88"/>
    </row>
    <row r="22" spans="1:15" s="2" customFormat="1" ht="27.75" customHeight="1" hidden="1" thickBot="1">
      <c r="A22" s="82">
        <f t="shared" si="2"/>
        <v>6</v>
      </c>
      <c r="B22" s="220" t="str">
        <f>+'ЖН-ОН-1'!B18</f>
        <v>Ражабов Нурмуҳаммад Алишер ўғли</v>
      </c>
      <c r="C22" s="220"/>
      <c r="D22" s="81" t="str">
        <f>'ЖН-ОН-1'!C18</f>
        <v>K-16-042</v>
      </c>
      <c r="E22" s="81">
        <f>'ЖН-ОН-1'!AF18+'ЖН-ОН-1'!AG18</f>
        <v>16</v>
      </c>
      <c r="F22" s="81">
        <f>'ЖН-ОН-1'!AH18+'ЖН-ОН-1'!AI18</f>
        <v>15</v>
      </c>
      <c r="G22" s="90">
        <f>+'ЖН-ОН-1'!D18+'ЖН-ОН-1'!E18+'ЖН-ОН-1'!F18+'ЖН-ОН-1'!G18</f>
        <v>28</v>
      </c>
      <c r="H22" s="90"/>
      <c r="I22" s="90"/>
      <c r="J22" s="90">
        <f>+'ЖН-ОН-2'!D18+'ЖН-ОН-2'!E18+'ЖН-ОН-2'!F18+'ЖН-ОН-2'!G18</f>
        <v>0</v>
      </c>
      <c r="K22" s="90">
        <f t="shared" si="0"/>
        <v>28</v>
      </c>
      <c r="L22" s="88"/>
      <c r="M22" s="88"/>
      <c r="N22" s="88">
        <f t="shared" si="1"/>
      </c>
      <c r="O22" s="88"/>
    </row>
    <row r="23" spans="1:15" s="2" customFormat="1" ht="27.75" customHeight="1" hidden="1" thickBot="1">
      <c r="A23" s="82">
        <f t="shared" si="2"/>
        <v>7</v>
      </c>
      <c r="B23" s="220" t="str">
        <f>+'ЖН-ОН-1'!B19</f>
        <v>Ражабова Қурвонгул Алишер қизи</v>
      </c>
      <c r="C23" s="220"/>
      <c r="D23" s="81" t="str">
        <f>'ЖН-ОН-1'!C19</f>
        <v>K-16-070</v>
      </c>
      <c r="E23" s="81">
        <f>'ЖН-ОН-1'!AF19+'ЖН-ОН-1'!AG19</f>
        <v>16</v>
      </c>
      <c r="F23" s="81">
        <f>'ЖН-ОН-1'!AH19+'ЖН-ОН-1'!AI19</f>
        <v>15</v>
      </c>
      <c r="G23" s="90">
        <f>+'ЖН-ОН-1'!D19+'ЖН-ОН-1'!E19+'ЖН-ОН-1'!F19+'ЖН-ОН-1'!G19</f>
        <v>26</v>
      </c>
      <c r="H23" s="90"/>
      <c r="I23" s="90"/>
      <c r="J23" s="90">
        <f>+'ЖН-ОН-2'!D19+'ЖН-ОН-2'!E19+'ЖН-ОН-2'!F19+'ЖН-ОН-2'!G19</f>
        <v>0</v>
      </c>
      <c r="K23" s="90">
        <f t="shared" si="0"/>
        <v>26</v>
      </c>
      <c r="L23" s="88"/>
      <c r="M23" s="88"/>
      <c r="N23" s="88">
        <f t="shared" si="1"/>
      </c>
      <c r="O23" s="88"/>
    </row>
    <row r="24" spans="1:15" s="2" customFormat="1" ht="27.75" customHeight="1" hidden="1" thickBot="1">
      <c r="A24" s="82">
        <f t="shared" si="2"/>
        <v>8</v>
      </c>
      <c r="B24" s="220" t="str">
        <f>+'ЖН-ОН-1'!B20</f>
        <v>Саидахмедов Жахонгир Бахтибек ўғли</v>
      </c>
      <c r="C24" s="220"/>
      <c r="D24" s="81"/>
      <c r="E24" s="81"/>
      <c r="F24" s="81"/>
      <c r="G24" s="90"/>
      <c r="H24" s="90"/>
      <c r="I24" s="90"/>
      <c r="J24" s="90"/>
      <c r="K24" s="90"/>
      <c r="L24" s="88"/>
      <c r="M24" s="88"/>
      <c r="N24" s="88"/>
      <c r="O24" s="88"/>
    </row>
    <row r="25" spans="1:15" s="2" customFormat="1" ht="27.75" customHeight="1" hidden="1" thickBot="1">
      <c r="A25" s="82">
        <f t="shared" si="2"/>
        <v>9</v>
      </c>
      <c r="B25" s="220" t="str">
        <f>+'ЖН-ОН-1'!B21</f>
        <v>Сулаймонов Шохбозбек Ҳусанхонович</v>
      </c>
      <c r="C25" s="220"/>
      <c r="D25" s="81"/>
      <c r="E25" s="81"/>
      <c r="F25" s="81"/>
      <c r="G25" s="90"/>
      <c r="H25" s="90"/>
      <c r="I25" s="90"/>
      <c r="J25" s="90"/>
      <c r="K25" s="90"/>
      <c r="L25" s="88"/>
      <c r="M25" s="88"/>
      <c r="N25" s="88"/>
      <c r="O25" s="88"/>
    </row>
    <row r="26" spans="1:15" s="2" customFormat="1" ht="27.75" customHeight="1" hidden="1" thickBot="1">
      <c r="A26" s="82">
        <f t="shared" si="2"/>
        <v>10</v>
      </c>
      <c r="B26" s="220" t="str">
        <f>+'ЖН-ОН-1'!B22</f>
        <v>Утанов Акбар Эшпулат ўғли</v>
      </c>
      <c r="C26" s="220"/>
      <c r="D26" s="81"/>
      <c r="E26" s="81"/>
      <c r="F26" s="81"/>
      <c r="G26" s="90"/>
      <c r="H26" s="90"/>
      <c r="I26" s="90"/>
      <c r="J26" s="90"/>
      <c r="K26" s="90"/>
      <c r="L26" s="88"/>
      <c r="M26" s="88"/>
      <c r="N26" s="88"/>
      <c r="O26" s="88"/>
    </row>
    <row r="27" spans="1:15" s="2" customFormat="1" ht="27.75" customHeight="1" hidden="1" thickBot="1">
      <c r="A27" s="82">
        <f t="shared" si="2"/>
        <v>11</v>
      </c>
      <c r="B27" s="220" t="str">
        <f>+'ЖН-ОН-1'!B23</f>
        <v>Хакимов Жавоҳир Усмонович</v>
      </c>
      <c r="C27" s="220"/>
      <c r="D27" s="81"/>
      <c r="E27" s="81"/>
      <c r="F27" s="81"/>
      <c r="G27" s="90"/>
      <c r="H27" s="90"/>
      <c r="I27" s="90"/>
      <c r="J27" s="90"/>
      <c r="K27" s="90"/>
      <c r="L27" s="88"/>
      <c r="M27" s="88"/>
      <c r="N27" s="88"/>
      <c r="O27" s="88"/>
    </row>
    <row r="28" spans="1:15" s="2" customFormat="1" ht="27.75" customHeight="1" hidden="1" thickBot="1">
      <c r="A28" s="82">
        <f t="shared" si="2"/>
        <v>12</v>
      </c>
      <c r="B28" s="220" t="str">
        <f>+'ЖН-ОН-1'!B24</f>
        <v>Хидиров Шохрух Бобир ўғли</v>
      </c>
      <c r="C28" s="220"/>
      <c r="D28" s="81" t="str">
        <f>'ЖН-ОН-1'!C20</f>
        <v>K-16-049</v>
      </c>
      <c r="E28" s="81">
        <f>'ЖН-ОН-1'!AF20+'ЖН-ОН-1'!AG20</f>
        <v>15</v>
      </c>
      <c r="F28" s="81">
        <f>'ЖН-ОН-1'!AH20+'ЖН-ОН-1'!AI20</f>
        <v>16</v>
      </c>
      <c r="G28" s="90">
        <f>+'ЖН-ОН-1'!D20+'ЖН-ОН-1'!E20+'ЖН-ОН-1'!F20+'ЖН-ОН-1'!G20</f>
        <v>28</v>
      </c>
      <c r="H28" s="90"/>
      <c r="I28" s="90"/>
      <c r="J28" s="90">
        <f>+'ЖН-ОН-2'!D20+'ЖН-ОН-2'!E20+'ЖН-ОН-2'!F20+'ЖН-ОН-2'!G20</f>
        <v>0</v>
      </c>
      <c r="K28" s="90">
        <f t="shared" si="0"/>
        <v>28</v>
      </c>
      <c r="L28" s="88"/>
      <c r="M28" s="88"/>
      <c r="N28" s="88">
        <f t="shared" si="1"/>
      </c>
      <c r="O28" s="88"/>
    </row>
    <row r="29" spans="1:15" s="2" customFormat="1" ht="27.75" customHeight="1" hidden="1" thickBot="1">
      <c r="A29" s="82">
        <f t="shared" si="2"/>
        <v>13</v>
      </c>
      <c r="B29" s="220" t="str">
        <f>+'ЖН-ОН-1'!B25</f>
        <v>Хушшиев Шерзод Бозор ўғли</v>
      </c>
      <c r="C29" s="220"/>
      <c r="D29" s="81" t="str">
        <f>'ЖН-ОН-1'!C24</f>
        <v>K-16-025</v>
      </c>
      <c r="E29" s="81">
        <f>'ЖН-ОН-1'!AF24+'ЖН-ОН-1'!AG24</f>
        <v>16</v>
      </c>
      <c r="F29" s="81">
        <f>'ЖН-ОН-1'!AH24+'ЖН-ОН-1'!AI24</f>
        <v>15</v>
      </c>
      <c r="G29" s="90">
        <f>+'ЖН-ОН-1'!D21+'ЖН-ОН-1'!E21+'ЖН-ОН-1'!F21+'ЖН-ОН-1'!G21</f>
        <v>30</v>
      </c>
      <c r="H29" s="90"/>
      <c r="I29" s="90"/>
      <c r="J29" s="90">
        <f>+'ЖН-ОН-2'!D21+'ЖН-ОН-2'!E21+'ЖН-ОН-2'!F21+'ЖН-ОН-2'!G21</f>
        <v>0</v>
      </c>
      <c r="K29" s="90">
        <f t="shared" si="0"/>
        <v>30</v>
      </c>
      <c r="L29" s="88"/>
      <c r="M29" s="88"/>
      <c r="N29" s="88">
        <f t="shared" si="1"/>
      </c>
      <c r="O29" s="88"/>
    </row>
    <row r="30" spans="1:15" s="2" customFormat="1" ht="27.75" customHeight="1" thickBot="1">
      <c r="A30" s="82">
        <v>5</v>
      </c>
      <c r="B30" s="220" t="str">
        <f>+'ЖН-ОН-1'!B26</f>
        <v>Ширинбоев Умиджон Бахтиёр ўғли</v>
      </c>
      <c r="C30" s="220"/>
      <c r="D30" s="81" t="str">
        <f>'ЖН-ОН-1'!C25</f>
        <v>K-16-026</v>
      </c>
      <c r="E30" s="81">
        <f>'ЖН-ОН-1'!AF25+'ЖН-ОН-1'!AG25</f>
        <v>15</v>
      </c>
      <c r="F30" s="81">
        <f>'ЖН-ОН-1'!AH25+'ЖН-ОН-1'!AI25</f>
        <v>14</v>
      </c>
      <c r="G30" s="90">
        <f>+'ЖН-ОН-1'!D22+'ЖН-ОН-1'!E22+'ЖН-ОН-1'!F22+'ЖН-ОН-1'!G22</f>
        <v>26</v>
      </c>
      <c r="H30" s="90"/>
      <c r="I30" s="90"/>
      <c r="J30" s="90">
        <f>+'ЖН-ОН-2'!D22+'ЖН-ОН-2'!E22+'ЖН-ОН-2'!F22+'ЖН-ОН-2'!G22</f>
        <v>0</v>
      </c>
      <c r="K30" s="90">
        <f t="shared" si="0"/>
        <v>26</v>
      </c>
      <c r="L30" s="88"/>
      <c r="M30" s="88"/>
      <c r="N30" s="88">
        <f t="shared" si="1"/>
      </c>
      <c r="O30" s="88"/>
    </row>
    <row r="31" spans="1:15" s="2" customFormat="1" ht="27.75" customHeight="1" thickBot="1">
      <c r="A31" s="82">
        <f t="shared" si="2"/>
        <v>6</v>
      </c>
      <c r="B31" s="220" t="str">
        <f>+'ЖН-ОН-1'!B27</f>
        <v>Останов Шерали Жуманович</v>
      </c>
      <c r="C31" s="220"/>
      <c r="D31" s="81" t="str">
        <f>'ЖН-ОН-1'!C27</f>
        <v>D-16-008</v>
      </c>
      <c r="E31" s="81">
        <f>'ЖН-ОН-1'!AF27+'ЖН-ОН-1'!AG27</f>
        <v>13</v>
      </c>
      <c r="F31" s="81">
        <f>'ЖН-ОН-1'!AH27+'ЖН-ОН-1'!AI27</f>
        <v>15</v>
      </c>
      <c r="G31" s="90">
        <f>+'ЖН-ОН-1'!D23+'ЖН-ОН-1'!E23+'ЖН-ОН-1'!F23+'ЖН-ОН-1'!G23</f>
        <v>32</v>
      </c>
      <c r="H31" s="90"/>
      <c r="I31" s="90"/>
      <c r="J31" s="90">
        <f>+'ЖН-ОН-2'!D23+'ЖН-ОН-2'!E23+'ЖН-ОН-2'!F23+'ЖН-ОН-2'!G23</f>
        <v>0</v>
      </c>
      <c r="K31" s="90">
        <f t="shared" si="0"/>
        <v>32</v>
      </c>
      <c r="L31" s="88"/>
      <c r="M31" s="88"/>
      <c r="N31" s="88">
        <f t="shared" si="1"/>
      </c>
      <c r="O31" s="88"/>
    </row>
    <row r="32" spans="1:15" ht="49.5" customHeight="1" thickBot="1">
      <c r="A32" s="209" t="s">
        <v>14</v>
      </c>
      <c r="B32" s="209"/>
      <c r="C32" s="209"/>
      <c r="D32" s="84"/>
      <c r="E32" s="85"/>
      <c r="F32" s="86"/>
      <c r="G32" s="86"/>
      <c r="H32" s="86"/>
      <c r="I32" s="85"/>
      <c r="J32" s="85"/>
      <c r="K32" s="87"/>
      <c r="L32" s="87"/>
      <c r="M32" s="85"/>
      <c r="N32" s="85"/>
      <c r="O32" s="94"/>
    </row>
    <row r="33" spans="1:3" ht="39.75" customHeight="1">
      <c r="A33" s="198"/>
      <c r="B33" s="198"/>
      <c r="C33" s="198"/>
    </row>
    <row r="34" spans="1:15" ht="18.75">
      <c r="A34" s="14"/>
      <c r="B34" s="14"/>
      <c r="C34" s="15" t="s">
        <v>15</v>
      </c>
      <c r="D34" s="39">
        <v>6</v>
      </c>
      <c r="E34" s="45"/>
      <c r="F34" s="45"/>
      <c r="G34" s="17" t="s">
        <v>77</v>
      </c>
      <c r="H34" s="17"/>
      <c r="I34" s="17"/>
      <c r="J34" s="17"/>
      <c r="K34" s="11"/>
      <c r="L34" s="11"/>
      <c r="M34" s="11"/>
      <c r="N34" s="18"/>
      <c r="O34" s="11"/>
    </row>
    <row r="35" spans="1:15" ht="18.75">
      <c r="A35" s="14"/>
      <c r="B35" s="14"/>
      <c r="C35" s="15"/>
      <c r="D35" s="46"/>
      <c r="E35" s="17"/>
      <c r="F35" s="17"/>
      <c r="G35" s="17"/>
      <c r="H35" s="17"/>
      <c r="I35" s="11"/>
      <c r="J35" s="11"/>
      <c r="K35" s="17"/>
      <c r="L35" s="17"/>
      <c r="M35" s="11"/>
      <c r="N35" s="18"/>
      <c r="O35" s="11"/>
    </row>
    <row r="36" spans="1:15" ht="53.25" customHeight="1">
      <c r="A36" s="11"/>
      <c r="B36" s="11"/>
      <c r="C36" s="18"/>
      <c r="D36" s="199" t="s">
        <v>16</v>
      </c>
      <c r="E36" s="199"/>
      <c r="F36" s="199"/>
      <c r="G36" s="199"/>
      <c r="H36" s="65"/>
      <c r="I36" s="16"/>
      <c r="J36" s="16"/>
      <c r="K36" s="200" t="s">
        <v>17</v>
      </c>
      <c r="L36" s="200"/>
      <c r="M36" s="16"/>
      <c r="N36" s="16"/>
      <c r="O36" s="11"/>
    </row>
    <row r="37" spans="1:15" ht="18.75">
      <c r="A37" s="192"/>
      <c r="B37" s="192"/>
      <c r="C37" s="19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8.75">
      <c r="A38" s="18" t="s">
        <v>73</v>
      </c>
      <c r="B38" s="18"/>
      <c r="C38" s="18"/>
      <c r="D38" s="215" t="str">
        <f>M!F24</f>
        <v>О.Кучаров</v>
      </c>
      <c r="E38" s="215"/>
      <c r="F38" s="215"/>
      <c r="G38" s="215"/>
      <c r="H38" s="45"/>
      <c r="I38" s="45"/>
      <c r="J38" s="45"/>
      <c r="K38" s="17" t="s">
        <v>18</v>
      </c>
      <c r="L38" s="17"/>
      <c r="M38" s="194"/>
      <c r="N38" s="194"/>
      <c r="O38" s="63" t="str">
        <f>+M!G21</f>
        <v>Ф.Киличева</v>
      </c>
    </row>
    <row r="39" spans="1:15" ht="18.75">
      <c r="A39" s="195" t="s">
        <v>19</v>
      </c>
      <c r="B39" s="195"/>
      <c r="C39" s="19" t="s">
        <v>1</v>
      </c>
      <c r="D39" s="196" t="s">
        <v>20</v>
      </c>
      <c r="E39" s="196"/>
      <c r="F39" s="196"/>
      <c r="G39" s="196"/>
      <c r="H39" s="45"/>
      <c r="I39" s="20"/>
      <c r="J39" s="20"/>
      <c r="K39" s="11"/>
      <c r="L39" s="11"/>
      <c r="M39" s="196" t="s">
        <v>21</v>
      </c>
      <c r="N39" s="196"/>
      <c r="O39" s="20" t="s">
        <v>20</v>
      </c>
    </row>
  </sheetData>
  <sheetProtection/>
  <mergeCells count="48">
    <mergeCell ref="A39:B39"/>
    <mergeCell ref="D39:G39"/>
    <mergeCell ref="M39:N39"/>
    <mergeCell ref="A33:C33"/>
    <mergeCell ref="D36:G36"/>
    <mergeCell ref="K36:L36"/>
    <mergeCell ref="A37:C37"/>
    <mergeCell ref="D38:G38"/>
    <mergeCell ref="M38:N38"/>
    <mergeCell ref="B23:C23"/>
    <mergeCell ref="B28:C28"/>
    <mergeCell ref="B29:C29"/>
    <mergeCell ref="B30:C30"/>
    <mergeCell ref="B31:C31"/>
    <mergeCell ref="A32:C32"/>
    <mergeCell ref="B24:C24"/>
    <mergeCell ref="B25:C25"/>
    <mergeCell ref="B26:C26"/>
    <mergeCell ref="B27:C27"/>
    <mergeCell ref="B17:C17"/>
    <mergeCell ref="B18:C18"/>
    <mergeCell ref="B19:C19"/>
    <mergeCell ref="B20:C20"/>
    <mergeCell ref="B21:C21"/>
    <mergeCell ref="B22:C22"/>
    <mergeCell ref="N11:N12"/>
    <mergeCell ref="O11:O12"/>
    <mergeCell ref="B13:C13"/>
    <mergeCell ref="B14:C14"/>
    <mergeCell ref="B15:C15"/>
    <mergeCell ref="B16:C16"/>
    <mergeCell ref="A8:B8"/>
    <mergeCell ref="C9:F9"/>
    <mergeCell ref="H9:K9"/>
    <mergeCell ref="M9:N9"/>
    <mergeCell ref="A11:A12"/>
    <mergeCell ref="B11:C12"/>
    <mergeCell ref="D11:D12"/>
    <mergeCell ref="E11:K11"/>
    <mergeCell ref="L11:L12"/>
    <mergeCell ref="M11:M12"/>
    <mergeCell ref="A4:I4"/>
    <mergeCell ref="A5:H5"/>
    <mergeCell ref="A2:O2"/>
    <mergeCell ref="A3:O3"/>
    <mergeCell ref="A6:O6"/>
    <mergeCell ref="E7:F7"/>
    <mergeCell ref="H7:I7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9"/>
  <sheetViews>
    <sheetView view="pageLayout" workbookViewId="0" topLeftCell="A6">
      <selection activeCell="G10" sqref="G10"/>
    </sheetView>
  </sheetViews>
  <sheetFormatPr defaultColWidth="9.140625" defaultRowHeight="12.75"/>
  <cols>
    <col min="1" max="2" width="4.57421875" style="1" customWidth="1"/>
    <col min="3" max="3" width="41.57421875" style="1" customWidth="1"/>
    <col min="4" max="4" width="14.57421875" style="1" customWidth="1"/>
    <col min="5" max="6" width="4.7109375" style="1" hidden="1" customWidth="1"/>
    <col min="7" max="7" width="9.57421875" style="1" customWidth="1"/>
    <col min="8" max="8" width="4.7109375" style="1" hidden="1" customWidth="1"/>
    <col min="9" max="9" width="4.28125" style="1" hidden="1" customWidth="1"/>
    <col min="10" max="10" width="10.28125" style="1" customWidth="1"/>
    <col min="11" max="11" width="9.8515625" style="1" customWidth="1"/>
    <col min="12" max="12" width="10.00390625" style="1" customWidth="1"/>
    <col min="13" max="13" width="12.140625" style="1" customWidth="1"/>
    <col min="14" max="14" width="8.421875" style="1" customWidth="1"/>
    <col min="15" max="15" width="16.28125" style="1" customWidth="1"/>
  </cols>
  <sheetData>
    <row r="1" spans="1:15" ht="18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93" t="str">
        <f>M!C6</f>
        <v>12-шакл</v>
      </c>
    </row>
    <row r="2" spans="1:15" ht="15.75" customHeight="1">
      <c r="A2" s="181" t="s">
        <v>149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ht="15.75" customHeight="1">
      <c r="A3" s="181" t="s">
        <v>148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5.75" customHeight="1">
      <c r="A4" s="182" t="s">
        <v>38</v>
      </c>
      <c r="B4" s="182"/>
      <c r="C4" s="182"/>
      <c r="D4" s="182"/>
      <c r="E4" s="182"/>
      <c r="F4" s="182"/>
      <c r="G4" s="182"/>
      <c r="H4" s="182"/>
      <c r="I4" s="182"/>
      <c r="J4" s="12" t="s">
        <v>125</v>
      </c>
      <c r="K4" s="23" t="str">
        <f>+M!D22</f>
        <v>I-18/15-203</v>
      </c>
      <c r="L4" s="23"/>
      <c r="M4" s="50"/>
      <c r="N4" s="50"/>
      <c r="O4" s="50"/>
    </row>
    <row r="5" spans="1:15" ht="15.75" customHeight="1">
      <c r="A5" s="182" t="str">
        <f>M!C24</f>
        <v>2017-2018 ўқув йили  </v>
      </c>
      <c r="B5" s="182"/>
      <c r="C5" s="182"/>
      <c r="D5" s="182"/>
      <c r="E5" s="182"/>
      <c r="F5" s="182"/>
      <c r="G5" s="182"/>
      <c r="H5" s="182"/>
      <c r="I5" s="51"/>
      <c r="J5" s="51" t="str">
        <f>M!C2</f>
        <v>баҳорги </v>
      </c>
      <c r="K5" s="52" t="s">
        <v>24</v>
      </c>
      <c r="N5" s="52"/>
      <c r="O5" s="52"/>
    </row>
    <row r="6" spans="1:15" ht="15.75" customHeight="1">
      <c r="A6" s="181" t="str">
        <f>+M!B24</f>
        <v>Сув хўжалигини ташкил этиш ва бошқариш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5" ht="15.75" customHeight="1">
      <c r="A7" s="12"/>
      <c r="B7" s="12"/>
      <c r="C7" s="53">
        <f>M!C3</f>
        <v>2</v>
      </c>
      <c r="D7" s="54" t="s">
        <v>6</v>
      </c>
      <c r="E7" s="183"/>
      <c r="F7" s="183"/>
      <c r="G7" s="22">
        <f>M!C4</f>
        <v>203</v>
      </c>
      <c r="H7" s="183"/>
      <c r="I7" s="183"/>
      <c r="J7" s="54" t="s">
        <v>23</v>
      </c>
      <c r="K7" s="22">
        <f>M!C5</f>
        <v>4</v>
      </c>
      <c r="L7" s="55" t="s">
        <v>7</v>
      </c>
      <c r="M7" s="55"/>
      <c r="N7" s="55"/>
      <c r="O7" s="55"/>
    </row>
    <row r="8" spans="1:15" ht="15.75" customHeight="1">
      <c r="A8" s="184" t="s">
        <v>39</v>
      </c>
      <c r="B8" s="184"/>
      <c r="C8" s="56" t="str">
        <f>+M!B22</f>
        <v>Money and banks</v>
      </c>
      <c r="D8" s="57" t="s">
        <v>49</v>
      </c>
      <c r="E8" s="57"/>
      <c r="F8" s="57"/>
      <c r="G8" s="112" t="s">
        <v>153</v>
      </c>
      <c r="H8" s="58"/>
      <c r="I8" s="59"/>
      <c r="J8" s="59"/>
      <c r="K8" s="60"/>
      <c r="L8" s="38" t="s">
        <v>48</v>
      </c>
      <c r="M8" s="38"/>
      <c r="N8" s="112" t="s">
        <v>153</v>
      </c>
      <c r="O8" s="62"/>
    </row>
    <row r="9" spans="1:15" ht="18.75" customHeight="1">
      <c r="A9" s="13" t="s">
        <v>25</v>
      </c>
      <c r="B9" s="13"/>
      <c r="C9" s="189" t="s">
        <v>26</v>
      </c>
      <c r="D9" s="189"/>
      <c r="E9" s="189"/>
      <c r="F9" s="189"/>
      <c r="G9" s="24">
        <f>+M!C22</f>
        <v>122</v>
      </c>
      <c r="H9" s="190" t="s">
        <v>43</v>
      </c>
      <c r="I9" s="190"/>
      <c r="J9" s="190"/>
      <c r="K9" s="190"/>
      <c r="L9" s="110">
        <f>+M!E22</f>
        <v>18</v>
      </c>
      <c r="M9" s="191" t="str">
        <f>M!F8</f>
        <v>июнь 2018 йил</v>
      </c>
      <c r="N9" s="191"/>
      <c r="O9" s="40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1" customHeight="1" thickBot="1">
      <c r="A11" s="185" t="s">
        <v>0</v>
      </c>
      <c r="B11" s="186" t="s">
        <v>40</v>
      </c>
      <c r="C11" s="186"/>
      <c r="D11" s="187" t="s">
        <v>8</v>
      </c>
      <c r="E11" s="186" t="s">
        <v>9</v>
      </c>
      <c r="F11" s="186"/>
      <c r="G11" s="186"/>
      <c r="H11" s="186"/>
      <c r="I11" s="186"/>
      <c r="J11" s="186"/>
      <c r="K11" s="186"/>
      <c r="L11" s="188" t="s">
        <v>10</v>
      </c>
      <c r="M11" s="188" t="s">
        <v>11</v>
      </c>
      <c r="N11" s="188" t="s">
        <v>12</v>
      </c>
      <c r="O11" s="186" t="s">
        <v>13</v>
      </c>
    </row>
    <row r="12" spans="1:15" ht="71.25" customHeight="1" thickBot="1">
      <c r="A12" s="185"/>
      <c r="B12" s="186"/>
      <c r="C12" s="186"/>
      <c r="D12" s="187"/>
      <c r="E12" s="79" t="s">
        <v>2</v>
      </c>
      <c r="F12" s="79" t="s">
        <v>3</v>
      </c>
      <c r="G12" s="79" t="s">
        <v>63</v>
      </c>
      <c r="H12" s="79" t="s">
        <v>34</v>
      </c>
      <c r="I12" s="79" t="s">
        <v>35</v>
      </c>
      <c r="J12" s="79" t="s">
        <v>74</v>
      </c>
      <c r="K12" s="79" t="s">
        <v>59</v>
      </c>
      <c r="L12" s="188"/>
      <c r="M12" s="188"/>
      <c r="N12" s="188"/>
      <c r="O12" s="186"/>
    </row>
    <row r="13" spans="1:15" s="2" customFormat="1" ht="27.75" customHeight="1" hidden="1" thickBot="1">
      <c r="A13" s="80">
        <v>1</v>
      </c>
      <c r="B13" s="218" t="str">
        <f>+'ЖН-ОН-1'!B9</f>
        <v>Акрамова Нилуфар Тулкиновна</v>
      </c>
      <c r="C13" s="218"/>
      <c r="D13" s="81">
        <f>'ЖН-ОН-1'!C9</f>
        <v>0</v>
      </c>
      <c r="E13" s="90" t="e">
        <f>'ЖН-ОН-1'!#REF!+'ЖН-ОН-1'!#REF!</f>
        <v>#REF!</v>
      </c>
      <c r="F13" s="90" t="e">
        <f>'ЖН-ОН-1'!#REF!+'ЖН-ОН-1'!#REF!</f>
        <v>#REF!</v>
      </c>
      <c r="G13" s="90">
        <f>+'ЖН-ОН-1'!AJ9+'ЖН-ОН-1'!AK9+'ЖН-ОН-1'!AL9+'ЖН-ОН-1'!AM9</f>
        <v>32</v>
      </c>
      <c r="H13" s="90">
        <f>'ЖН-ОН-2'!AF10+'ЖН-ОН-2'!AG10</f>
        <v>0</v>
      </c>
      <c r="I13" s="90">
        <f>'ЖН-ОН-2'!AH10+'ЖН-ОН-2'!AI10</f>
        <v>0</v>
      </c>
      <c r="J13" s="90">
        <f>+'ЖН-ОН-2'!AJ9+'ЖН-ОН-2'!AK9+'ЖН-ОН-2'!AL9+'ЖН-ОН-2'!AM9</f>
        <v>0</v>
      </c>
      <c r="K13" s="90">
        <f>G13+J13</f>
        <v>32</v>
      </c>
      <c r="L13" s="83" t="str">
        <f aca="true" t="shared" si="0" ref="L13:L31">IF(OR(K13&lt;39),"-","")</f>
        <v>-</v>
      </c>
      <c r="M13" s="88">
        <f>IF(L13="-",K13,"")</f>
        <v>32</v>
      </c>
      <c r="N13" s="88" t="str">
        <f>IF(L13="-","-","")</f>
        <v>-</v>
      </c>
      <c r="O13" s="88"/>
    </row>
    <row r="14" spans="1:15" s="2" customFormat="1" ht="27.75" customHeight="1" hidden="1" thickBot="1">
      <c r="A14" s="80">
        <f>+A13:C13+1</f>
        <v>2</v>
      </c>
      <c r="B14" s="218" t="str">
        <f>+'ЖН-ОН-1'!B10</f>
        <v>Босимов Хайитбой Исоқ ўғли</v>
      </c>
      <c r="C14" s="218"/>
      <c r="D14" s="81" t="str">
        <f>'ЖН-ОН-1'!C10</f>
        <v>D-16-001</v>
      </c>
      <c r="E14" s="90" t="e">
        <f>'ЖН-ОН-1'!#REF!+'ЖН-ОН-1'!#REF!</f>
        <v>#REF!</v>
      </c>
      <c r="F14" s="90" t="e">
        <f>'ЖН-ОН-1'!#REF!+'ЖН-ОН-1'!#REF!</f>
        <v>#REF!</v>
      </c>
      <c r="G14" s="90">
        <f>+'ЖН-ОН-1'!AJ10+'ЖН-ОН-1'!AK10+'ЖН-ОН-1'!AL10+'ЖН-ОН-1'!AM10</f>
        <v>29</v>
      </c>
      <c r="H14" s="90">
        <f>'ЖН-ОН-2'!AF11+'ЖН-ОН-2'!AG11</f>
        <v>0</v>
      </c>
      <c r="I14" s="90">
        <f>'ЖН-ОН-2'!AH11+'ЖН-ОН-2'!AI11</f>
        <v>0</v>
      </c>
      <c r="J14" s="90">
        <f>+'ЖН-ОН-2'!AJ10+'ЖН-ОН-2'!AK10+'ЖН-ОН-2'!AL10+'ЖН-ОН-2'!AM10</f>
        <v>0</v>
      </c>
      <c r="K14" s="90">
        <f aca="true" t="shared" si="1" ref="K14:K31">G14+J14</f>
        <v>29</v>
      </c>
      <c r="L14" s="83" t="str">
        <f t="shared" si="0"/>
        <v>-</v>
      </c>
      <c r="M14" s="88">
        <f aca="true" t="shared" si="2" ref="M14:M31">IF(L14="-",K14,"")</f>
        <v>29</v>
      </c>
      <c r="N14" s="88" t="str">
        <f aca="true" t="shared" si="3" ref="N14:N31">IF(L14="-","-","")</f>
        <v>-</v>
      </c>
      <c r="O14" s="88"/>
    </row>
    <row r="15" spans="1:15" s="2" customFormat="1" ht="27.75" customHeight="1" hidden="1" thickBot="1">
      <c r="A15" s="80">
        <f aca="true" t="shared" si="4" ref="A15:A31">+A14:C14+1</f>
        <v>3</v>
      </c>
      <c r="B15" s="218" t="str">
        <f>+'ЖН-ОН-1'!B11</f>
        <v>Дадарбаев Муҳриддин Абдурахмонович</v>
      </c>
      <c r="C15" s="218"/>
      <c r="D15" s="81" t="str">
        <f>'ЖН-ОН-1'!C11</f>
        <v>D-16-010</v>
      </c>
      <c r="E15" s="90" t="e">
        <f>'ЖН-ОН-1'!#REF!+'ЖН-ОН-1'!#REF!</f>
        <v>#REF!</v>
      </c>
      <c r="F15" s="90" t="e">
        <f>'ЖН-ОН-1'!#REF!+'ЖН-ОН-1'!#REF!</f>
        <v>#REF!</v>
      </c>
      <c r="G15" s="90">
        <f>+'ЖН-ОН-1'!AJ11+'ЖН-ОН-1'!AK11+'ЖН-ОН-1'!AL11+'ЖН-ОН-1'!AM11</f>
        <v>29</v>
      </c>
      <c r="H15" s="90">
        <f>'ЖН-ОН-2'!AF12+'ЖН-ОН-2'!AG12</f>
        <v>0</v>
      </c>
      <c r="I15" s="90">
        <f>'ЖН-ОН-2'!AH12+'ЖН-ОН-2'!AI12</f>
        <v>0</v>
      </c>
      <c r="J15" s="90">
        <f>+'ЖН-ОН-2'!AJ11+'ЖН-ОН-2'!AK11+'ЖН-ОН-2'!AL11+'ЖН-ОН-2'!AM11</f>
        <v>0</v>
      </c>
      <c r="K15" s="90">
        <f t="shared" si="1"/>
        <v>29</v>
      </c>
      <c r="L15" s="83" t="str">
        <f t="shared" si="0"/>
        <v>-</v>
      </c>
      <c r="M15" s="88">
        <f t="shared" si="2"/>
        <v>29</v>
      </c>
      <c r="N15" s="88" t="str">
        <f t="shared" si="3"/>
        <v>-</v>
      </c>
      <c r="O15" s="88"/>
    </row>
    <row r="16" spans="1:15" s="2" customFormat="1" ht="27.75" customHeight="1" hidden="1" thickBot="1">
      <c r="A16" s="80">
        <f t="shared" si="4"/>
        <v>4</v>
      </c>
      <c r="B16" s="218" t="str">
        <f>+'ЖН-ОН-1'!B12</f>
        <v>Дадаханов Билолхон Жобир ўғли </v>
      </c>
      <c r="C16" s="218"/>
      <c r="D16" s="81" t="str">
        <f>'ЖН-ОН-1'!C12</f>
        <v>K-16-072</v>
      </c>
      <c r="E16" s="90" t="e">
        <f>'ЖН-ОН-1'!#REF!+'ЖН-ОН-1'!#REF!</f>
        <v>#REF!</v>
      </c>
      <c r="F16" s="90" t="e">
        <f>'ЖН-ОН-1'!#REF!+'ЖН-ОН-1'!#REF!</f>
        <v>#REF!</v>
      </c>
      <c r="G16" s="90">
        <f>+'ЖН-ОН-1'!AJ12+'ЖН-ОН-1'!AK12+'ЖН-ОН-1'!AL12+'ЖН-ОН-1'!AM12</f>
        <v>26</v>
      </c>
      <c r="H16" s="90">
        <f>'ЖН-ОН-2'!AF13+'ЖН-ОН-2'!AG13</f>
        <v>0</v>
      </c>
      <c r="I16" s="90">
        <f>'ЖН-ОН-2'!AH13+'ЖН-ОН-2'!AI13</f>
        <v>0</v>
      </c>
      <c r="J16" s="90">
        <f>+'ЖН-ОН-2'!AJ12+'ЖН-ОН-2'!AK12+'ЖН-ОН-2'!AL12+'ЖН-ОН-2'!AM12</f>
        <v>0</v>
      </c>
      <c r="K16" s="90">
        <f t="shared" si="1"/>
        <v>26</v>
      </c>
      <c r="L16" s="83" t="str">
        <f t="shared" si="0"/>
        <v>-</v>
      </c>
      <c r="M16" s="88">
        <f t="shared" si="2"/>
        <v>26</v>
      </c>
      <c r="N16" s="88" t="str">
        <f t="shared" si="3"/>
        <v>-</v>
      </c>
      <c r="O16" s="88"/>
    </row>
    <row r="17" spans="1:15" s="2" customFormat="1" ht="27.75" customHeight="1" thickBot="1">
      <c r="A17" s="80">
        <v>1</v>
      </c>
      <c r="B17" s="218" t="str">
        <f>+'ЖН-ОН-1'!B13</f>
        <v>Исаев Шаҳбоз Ёдгоржонович</v>
      </c>
      <c r="C17" s="218"/>
      <c r="D17" s="81" t="str">
        <f>'ЖН-ОН-1'!C13</f>
        <v>K-16-027</v>
      </c>
      <c r="E17" s="90" t="e">
        <f>'ЖН-ОН-1'!#REF!+'ЖН-ОН-1'!#REF!</f>
        <v>#REF!</v>
      </c>
      <c r="F17" s="90" t="e">
        <f>'ЖН-ОН-1'!#REF!+'ЖН-ОН-1'!#REF!</f>
        <v>#REF!</v>
      </c>
      <c r="G17" s="90">
        <f>+'ЖН-ОН-1'!AJ13+'ЖН-ОН-1'!AK13+'ЖН-ОН-1'!AL13+'ЖН-ОН-1'!AM13</f>
        <v>31</v>
      </c>
      <c r="H17" s="90">
        <f>'ЖН-ОН-2'!AF14+'ЖН-ОН-2'!AG14</f>
        <v>0</v>
      </c>
      <c r="I17" s="90">
        <f>'ЖН-ОН-2'!AH14+'ЖН-ОН-2'!AI14</f>
        <v>0</v>
      </c>
      <c r="J17" s="90">
        <f>+'ЖН-ОН-2'!AJ13+'ЖН-ОН-2'!AK13+'ЖН-ОН-2'!AL13+'ЖН-ОН-2'!AM13</f>
        <v>0</v>
      </c>
      <c r="K17" s="90">
        <f t="shared" si="1"/>
        <v>31</v>
      </c>
      <c r="L17" s="83" t="str">
        <f t="shared" si="0"/>
        <v>-</v>
      </c>
      <c r="M17" s="88">
        <f t="shared" si="2"/>
        <v>31</v>
      </c>
      <c r="N17" s="88" t="str">
        <f t="shared" si="3"/>
        <v>-</v>
      </c>
      <c r="O17" s="88"/>
    </row>
    <row r="18" spans="1:15" s="2" customFormat="1" ht="27.75" customHeight="1" hidden="1" thickBot="1">
      <c r="A18" s="80">
        <f t="shared" si="4"/>
        <v>2</v>
      </c>
      <c r="B18" s="218" t="str">
        <f>+'ЖН-ОН-1'!B14</f>
        <v>Йигиталиев Бекзод</v>
      </c>
      <c r="C18" s="218"/>
      <c r="D18" s="81">
        <f>'ЖН-ОН-1'!C14</f>
        <v>0</v>
      </c>
      <c r="E18" s="90" t="e">
        <f>'ЖН-ОН-1'!#REF!+'ЖН-ОН-1'!#REF!</f>
        <v>#REF!</v>
      </c>
      <c r="F18" s="90" t="e">
        <f>'ЖН-ОН-1'!#REF!+'ЖН-ОН-1'!#REF!</f>
        <v>#REF!</v>
      </c>
      <c r="G18" s="90">
        <f>+'ЖН-ОН-1'!AJ14+'ЖН-ОН-1'!AK14+'ЖН-ОН-1'!AL14+'ЖН-ОН-1'!AM14</f>
        <v>20</v>
      </c>
      <c r="H18" s="90">
        <f>'ЖН-ОН-2'!AF15+'ЖН-ОН-2'!AG15</f>
        <v>0</v>
      </c>
      <c r="I18" s="90">
        <f>'ЖН-ОН-2'!AH15+'ЖН-ОН-2'!AI15</f>
        <v>0</v>
      </c>
      <c r="J18" s="90">
        <f>+'ЖН-ОН-2'!AJ14+'ЖН-ОН-2'!AK14+'ЖН-ОН-2'!AL14+'ЖН-ОН-2'!AM14</f>
        <v>0</v>
      </c>
      <c r="K18" s="90">
        <f t="shared" si="1"/>
        <v>20</v>
      </c>
      <c r="L18" s="83" t="str">
        <f t="shared" si="0"/>
        <v>-</v>
      </c>
      <c r="M18" s="88">
        <f t="shared" si="2"/>
        <v>20</v>
      </c>
      <c r="N18" s="88" t="str">
        <f t="shared" si="3"/>
        <v>-</v>
      </c>
      <c r="O18" s="88"/>
    </row>
    <row r="19" spans="1:15" s="2" customFormat="1" ht="27.75" customHeight="1" hidden="1" thickBot="1">
      <c r="A19" s="80">
        <f t="shared" si="4"/>
        <v>3</v>
      </c>
      <c r="B19" s="218" t="str">
        <f>+'ЖН-ОН-1'!B15</f>
        <v>Кенжаева Нафиса Рустамовна</v>
      </c>
      <c r="C19" s="218"/>
      <c r="D19" s="81" t="str">
        <f>'ЖН-ОН-1'!C15</f>
        <v>K-16-069</v>
      </c>
      <c r="E19" s="90" t="e">
        <f>'ЖН-ОН-1'!#REF!+'ЖН-ОН-1'!#REF!</f>
        <v>#REF!</v>
      </c>
      <c r="F19" s="90" t="e">
        <f>'ЖН-ОН-1'!#REF!+'ЖН-ОН-1'!#REF!</f>
        <v>#REF!</v>
      </c>
      <c r="G19" s="90">
        <f>+'ЖН-ОН-1'!AJ15+'ЖН-ОН-1'!AK15+'ЖН-ОН-1'!AL15+'ЖН-ОН-1'!AM15</f>
        <v>29</v>
      </c>
      <c r="H19" s="90">
        <f>'ЖН-ОН-2'!AF16+'ЖН-ОН-2'!AG16</f>
        <v>0</v>
      </c>
      <c r="I19" s="90">
        <f>'ЖН-ОН-2'!AH16+'ЖН-ОН-2'!AI16</f>
        <v>0</v>
      </c>
      <c r="J19" s="90">
        <f>+'ЖН-ОН-2'!AJ15+'ЖН-ОН-2'!AK15+'ЖН-ОН-2'!AL15+'ЖН-ОН-2'!AM15</f>
        <v>0</v>
      </c>
      <c r="K19" s="90">
        <f t="shared" si="1"/>
        <v>29</v>
      </c>
      <c r="L19" s="83" t="str">
        <f t="shared" si="0"/>
        <v>-</v>
      </c>
      <c r="M19" s="88">
        <f t="shared" si="2"/>
        <v>29</v>
      </c>
      <c r="N19" s="88" t="str">
        <f t="shared" si="3"/>
        <v>-</v>
      </c>
      <c r="O19" s="88"/>
    </row>
    <row r="20" spans="1:15" s="2" customFormat="1" ht="27.75" customHeight="1" hidden="1" thickBot="1">
      <c r="A20" s="80">
        <f t="shared" si="4"/>
        <v>4</v>
      </c>
      <c r="B20" s="218" t="str">
        <f>+'ЖН-ОН-1'!B16</f>
        <v>Маҳмудов Жасурбек Шаҳобжонович</v>
      </c>
      <c r="C20" s="218"/>
      <c r="D20" s="81" t="str">
        <f>'ЖН-ОН-1'!C16</f>
        <v>K-16-020</v>
      </c>
      <c r="E20" s="90" t="e">
        <f>'ЖН-ОН-1'!#REF!+'ЖН-ОН-1'!#REF!</f>
        <v>#REF!</v>
      </c>
      <c r="F20" s="90" t="e">
        <f>'ЖН-ОН-1'!#REF!+'ЖН-ОН-1'!#REF!</f>
        <v>#REF!</v>
      </c>
      <c r="G20" s="90">
        <f>+'ЖН-ОН-1'!AJ16+'ЖН-ОН-1'!AK16+'ЖН-ОН-1'!AL16+'ЖН-ОН-1'!AM16</f>
        <v>34</v>
      </c>
      <c r="H20" s="90">
        <f>'ЖН-ОН-2'!AF17+'ЖН-ОН-2'!AG17</f>
        <v>0</v>
      </c>
      <c r="I20" s="90">
        <f>'ЖН-ОН-2'!AH17+'ЖН-ОН-2'!AI17</f>
        <v>0</v>
      </c>
      <c r="J20" s="90">
        <f>+'ЖН-ОН-2'!AJ16+'ЖН-ОН-2'!AK16+'ЖН-ОН-2'!AL16+'ЖН-ОН-2'!AM16</f>
        <v>0</v>
      </c>
      <c r="K20" s="90">
        <f t="shared" si="1"/>
        <v>34</v>
      </c>
      <c r="L20" s="83" t="str">
        <f t="shared" si="0"/>
        <v>-</v>
      </c>
      <c r="M20" s="88">
        <f t="shared" si="2"/>
        <v>34</v>
      </c>
      <c r="N20" s="88" t="str">
        <f t="shared" si="3"/>
        <v>-</v>
      </c>
      <c r="O20" s="88"/>
    </row>
    <row r="21" spans="1:15" s="2" customFormat="1" ht="27.75" customHeight="1" hidden="1" thickBot="1">
      <c r="A21" s="80">
        <f t="shared" si="4"/>
        <v>5</v>
      </c>
      <c r="B21" s="218" t="str">
        <f>+'ЖН-ОН-1'!B17</f>
        <v>Нарбаев Нурсултан Нургалий ули</v>
      </c>
      <c r="C21" s="218"/>
      <c r="D21" s="81" t="str">
        <f>'ЖН-ОН-1'!C17</f>
        <v>K-16-018</v>
      </c>
      <c r="E21" s="90" t="e">
        <f>'ЖН-ОН-1'!#REF!+'ЖН-ОН-1'!#REF!</f>
        <v>#REF!</v>
      </c>
      <c r="F21" s="90" t="e">
        <f>'ЖН-ОН-1'!#REF!+'ЖН-ОН-1'!#REF!</f>
        <v>#REF!</v>
      </c>
      <c r="G21" s="90">
        <f>+'ЖН-ОН-1'!AJ17+'ЖН-ОН-1'!AK17+'ЖН-ОН-1'!AL17+'ЖН-ОН-1'!AM17</f>
        <v>30</v>
      </c>
      <c r="H21" s="90">
        <f>'ЖН-ОН-2'!AF21+'ЖН-ОН-2'!AG21</f>
        <v>0</v>
      </c>
      <c r="I21" s="90">
        <f>'ЖН-ОН-2'!AH21+'ЖН-ОН-2'!AI21</f>
        <v>0</v>
      </c>
      <c r="J21" s="90">
        <f>+'ЖН-ОН-2'!AJ17+'ЖН-ОН-2'!AK17+'ЖН-ОН-2'!AL17+'ЖН-ОН-2'!AM17</f>
        <v>0</v>
      </c>
      <c r="K21" s="90">
        <f t="shared" si="1"/>
        <v>30</v>
      </c>
      <c r="L21" s="83" t="str">
        <f t="shared" si="0"/>
        <v>-</v>
      </c>
      <c r="M21" s="88">
        <f t="shared" si="2"/>
        <v>30</v>
      </c>
      <c r="N21" s="88" t="str">
        <f t="shared" si="3"/>
        <v>-</v>
      </c>
      <c r="O21" s="88"/>
    </row>
    <row r="22" spans="1:15" s="2" customFormat="1" ht="27.75" customHeight="1" hidden="1" thickBot="1">
      <c r="A22" s="80">
        <f t="shared" si="4"/>
        <v>6</v>
      </c>
      <c r="B22" s="218" t="str">
        <f>+'ЖН-ОН-1'!B18</f>
        <v>Ражабов Нурмуҳаммад Алишер ўғли</v>
      </c>
      <c r="C22" s="218"/>
      <c r="D22" s="81" t="str">
        <f>'ЖН-ОН-1'!C18</f>
        <v>K-16-042</v>
      </c>
      <c r="E22" s="90" t="e">
        <f>'ЖН-ОН-1'!#REF!+'ЖН-ОН-1'!#REF!</f>
        <v>#REF!</v>
      </c>
      <c r="F22" s="90" t="e">
        <f>'ЖН-ОН-1'!#REF!+'ЖН-ОН-1'!#REF!</f>
        <v>#REF!</v>
      </c>
      <c r="G22" s="90">
        <f>+'ЖН-ОН-1'!AJ18+'ЖН-ОН-1'!AK18+'ЖН-ОН-1'!AL18+'ЖН-ОН-1'!AM18</f>
        <v>31</v>
      </c>
      <c r="H22" s="90">
        <f>'ЖН-ОН-2'!AF22+'ЖН-ОН-2'!AG22</f>
        <v>0</v>
      </c>
      <c r="I22" s="90">
        <f>'ЖН-ОН-2'!AH22+'ЖН-ОН-2'!AI22</f>
        <v>0</v>
      </c>
      <c r="J22" s="90">
        <f>+'ЖН-ОН-2'!AJ18+'ЖН-ОН-2'!AK18+'ЖН-ОН-2'!AL18+'ЖН-ОН-2'!AM18</f>
        <v>0</v>
      </c>
      <c r="K22" s="90">
        <f t="shared" si="1"/>
        <v>31</v>
      </c>
      <c r="L22" s="83" t="str">
        <f t="shared" si="0"/>
        <v>-</v>
      </c>
      <c r="M22" s="88">
        <f t="shared" si="2"/>
        <v>31</v>
      </c>
      <c r="N22" s="88" t="str">
        <f t="shared" si="3"/>
        <v>-</v>
      </c>
      <c r="O22" s="88"/>
    </row>
    <row r="23" spans="1:15" s="2" customFormat="1" ht="27.75" customHeight="1" hidden="1" thickBot="1">
      <c r="A23" s="80">
        <f t="shared" si="4"/>
        <v>7</v>
      </c>
      <c r="B23" s="218" t="str">
        <f>+'ЖН-ОН-1'!B19</f>
        <v>Ражабова Қурвонгул Алишер қизи</v>
      </c>
      <c r="C23" s="218"/>
      <c r="D23" s="81" t="str">
        <f>'ЖН-ОН-1'!C19</f>
        <v>K-16-070</v>
      </c>
      <c r="E23" s="90" t="e">
        <f>'ЖН-ОН-1'!#REF!+'ЖН-ОН-1'!#REF!</f>
        <v>#REF!</v>
      </c>
      <c r="F23" s="90" t="e">
        <f>'ЖН-ОН-1'!#REF!+'ЖН-ОН-1'!#REF!</f>
        <v>#REF!</v>
      </c>
      <c r="G23" s="90">
        <f>+'ЖН-ОН-1'!AJ19+'ЖН-ОН-1'!AK19+'ЖН-ОН-1'!AL19+'ЖН-ОН-1'!AM19</f>
        <v>31</v>
      </c>
      <c r="H23" s="90">
        <f>'ЖН-ОН-2'!AF23+'ЖН-ОН-2'!AG23</f>
        <v>0</v>
      </c>
      <c r="I23" s="90">
        <f>'ЖН-ОН-2'!AH23+'ЖН-ОН-2'!AI23</f>
        <v>0</v>
      </c>
      <c r="J23" s="90">
        <f>+'ЖН-ОН-2'!AJ19+'ЖН-ОН-2'!AK19+'ЖН-ОН-2'!AL19+'ЖН-ОН-2'!AM19</f>
        <v>0</v>
      </c>
      <c r="K23" s="90">
        <f t="shared" si="1"/>
        <v>31</v>
      </c>
      <c r="L23" s="83" t="str">
        <f t="shared" si="0"/>
        <v>-</v>
      </c>
      <c r="M23" s="88">
        <f t="shared" si="2"/>
        <v>31</v>
      </c>
      <c r="N23" s="88" t="str">
        <f t="shared" si="3"/>
        <v>-</v>
      </c>
      <c r="O23" s="88"/>
    </row>
    <row r="24" spans="1:15" s="2" customFormat="1" ht="27.75" customHeight="1" hidden="1" thickBot="1">
      <c r="A24" s="80">
        <f t="shared" si="4"/>
        <v>8</v>
      </c>
      <c r="B24" s="218" t="str">
        <f>+'ЖН-ОН-1'!B20</f>
        <v>Саидахмедов Жахонгир Бахтибек ўғли</v>
      </c>
      <c r="C24" s="218"/>
      <c r="D24" s="81" t="str">
        <f>'ЖН-ОН-1'!C20</f>
        <v>K-16-049</v>
      </c>
      <c r="E24" s="90"/>
      <c r="F24" s="90"/>
      <c r="G24" s="90">
        <f>+'ЖН-ОН-1'!AJ20+'ЖН-ОН-1'!AK20+'ЖН-ОН-1'!AL20+'ЖН-ОН-1'!AM20</f>
        <v>31</v>
      </c>
      <c r="H24" s="90"/>
      <c r="I24" s="90"/>
      <c r="J24" s="90">
        <f>+'ЖН-ОН-2'!AJ20+'ЖН-ОН-2'!AK20+'ЖН-ОН-2'!AL20+'ЖН-ОН-2'!AM20</f>
        <v>0</v>
      </c>
      <c r="K24" s="90">
        <f t="shared" si="1"/>
        <v>31</v>
      </c>
      <c r="L24" s="83" t="str">
        <f t="shared" si="0"/>
        <v>-</v>
      </c>
      <c r="M24" s="88">
        <f t="shared" si="2"/>
        <v>31</v>
      </c>
      <c r="N24" s="88" t="str">
        <f t="shared" si="3"/>
        <v>-</v>
      </c>
      <c r="O24" s="88"/>
    </row>
    <row r="25" spans="1:15" s="2" customFormat="1" ht="27.75" customHeight="1" hidden="1" thickBot="1">
      <c r="A25" s="80">
        <f t="shared" si="4"/>
        <v>9</v>
      </c>
      <c r="B25" s="218" t="str">
        <f>+'ЖН-ОН-1'!B21</f>
        <v>Сулаймонов Шохбозбек Ҳусанхонович</v>
      </c>
      <c r="C25" s="218"/>
      <c r="D25" s="81" t="str">
        <f>'ЖН-ОН-1'!C21</f>
        <v>K-16-050</v>
      </c>
      <c r="E25" s="90"/>
      <c r="F25" s="90"/>
      <c r="G25" s="90">
        <f>+'ЖН-ОН-1'!AJ21+'ЖН-ОН-1'!AK21+'ЖН-ОН-1'!AL21+'ЖН-ОН-1'!AM21</f>
        <v>31</v>
      </c>
      <c r="H25" s="90"/>
      <c r="I25" s="90"/>
      <c r="J25" s="90">
        <f>+'ЖН-ОН-2'!AJ21+'ЖН-ОН-2'!AK21+'ЖН-ОН-2'!AL21+'ЖН-ОН-2'!AM21</f>
        <v>0</v>
      </c>
      <c r="K25" s="90">
        <f t="shared" si="1"/>
        <v>31</v>
      </c>
      <c r="L25" s="83" t="str">
        <f t="shared" si="0"/>
        <v>-</v>
      </c>
      <c r="M25" s="88">
        <f t="shared" si="2"/>
        <v>31</v>
      </c>
      <c r="N25" s="88" t="str">
        <f t="shared" si="3"/>
        <v>-</v>
      </c>
      <c r="O25" s="88"/>
    </row>
    <row r="26" spans="1:15" s="2" customFormat="1" ht="27.75" customHeight="1" hidden="1" thickBot="1">
      <c r="A26" s="80">
        <f t="shared" si="4"/>
        <v>10</v>
      </c>
      <c r="B26" s="218" t="str">
        <f>+'ЖН-ОН-1'!B22</f>
        <v>Утанов Акбар Эшпулат ўғли</v>
      </c>
      <c r="C26" s="218"/>
      <c r="D26" s="81" t="str">
        <f>'ЖН-ОН-1'!C22</f>
        <v>K-16-029</v>
      </c>
      <c r="E26" s="90"/>
      <c r="F26" s="90"/>
      <c r="G26" s="90">
        <f>+'ЖН-ОН-1'!AJ22+'ЖН-ОН-1'!AK22+'ЖН-ОН-1'!AL22+'ЖН-ОН-1'!AM22</f>
        <v>24</v>
      </c>
      <c r="H26" s="90"/>
      <c r="I26" s="90"/>
      <c r="J26" s="90">
        <f>+'ЖН-ОН-2'!AJ22+'ЖН-ОН-2'!AK22+'ЖН-ОН-2'!AL22+'ЖН-ОН-2'!AM22</f>
        <v>0</v>
      </c>
      <c r="K26" s="90">
        <f t="shared" si="1"/>
        <v>24</v>
      </c>
      <c r="L26" s="83" t="str">
        <f t="shared" si="0"/>
        <v>-</v>
      </c>
      <c r="M26" s="88">
        <f t="shared" si="2"/>
        <v>24</v>
      </c>
      <c r="N26" s="88" t="str">
        <f t="shared" si="3"/>
        <v>-</v>
      </c>
      <c r="O26" s="88"/>
    </row>
    <row r="27" spans="1:15" s="2" customFormat="1" ht="27.75" customHeight="1" thickBot="1">
      <c r="A27" s="80">
        <v>2</v>
      </c>
      <c r="B27" s="218" t="str">
        <f>+'ЖН-ОН-1'!B23</f>
        <v>Хакимов Жавоҳир Усмонович</v>
      </c>
      <c r="C27" s="218"/>
      <c r="D27" s="81" t="str">
        <f>'ЖН-ОН-1'!C23</f>
        <v>D-16-012</v>
      </c>
      <c r="E27" s="90"/>
      <c r="F27" s="90"/>
      <c r="G27" s="90">
        <f>+'ЖН-ОН-1'!AJ23+'ЖН-ОН-1'!AK23+'ЖН-ОН-1'!AL23+'ЖН-ОН-1'!AM23</f>
        <v>34</v>
      </c>
      <c r="H27" s="90"/>
      <c r="I27" s="90"/>
      <c r="J27" s="90">
        <f>+'ЖН-ОН-2'!AJ23+'ЖН-ОН-2'!AK23+'ЖН-ОН-2'!AL23+'ЖН-ОН-2'!AM23</f>
        <v>0</v>
      </c>
      <c r="K27" s="90">
        <f t="shared" si="1"/>
        <v>34</v>
      </c>
      <c r="L27" s="83" t="str">
        <f t="shared" si="0"/>
        <v>-</v>
      </c>
      <c r="M27" s="88">
        <f t="shared" si="2"/>
        <v>34</v>
      </c>
      <c r="N27" s="88" t="str">
        <f t="shared" si="3"/>
        <v>-</v>
      </c>
      <c r="O27" s="88"/>
    </row>
    <row r="28" spans="1:15" s="2" customFormat="1" ht="27.75" customHeight="1" thickBot="1">
      <c r="A28" s="80">
        <f t="shared" si="4"/>
        <v>3</v>
      </c>
      <c r="B28" s="218" t="str">
        <f>+'ЖН-ОН-1'!B24</f>
        <v>Хидиров Шохрух Бобир ўғли</v>
      </c>
      <c r="C28" s="218"/>
      <c r="D28" s="81" t="str">
        <f>'ЖН-ОН-1'!C24</f>
        <v>K-16-025</v>
      </c>
      <c r="E28" s="90" t="e">
        <f>'ЖН-ОН-1'!#REF!+'ЖН-ОН-1'!#REF!</f>
        <v>#REF!</v>
      </c>
      <c r="F28" s="90" t="e">
        <f>'ЖН-ОН-1'!#REF!+'ЖН-ОН-1'!#REF!</f>
        <v>#REF!</v>
      </c>
      <c r="G28" s="90">
        <f>+'ЖН-ОН-1'!AJ24+'ЖН-ОН-1'!AK24+'ЖН-ОН-1'!AL24+'ЖН-ОН-1'!AM24</f>
        <v>30</v>
      </c>
      <c r="H28" s="90">
        <f>'ЖН-ОН-2'!AF24+'ЖН-ОН-2'!AG24</f>
        <v>0</v>
      </c>
      <c r="I28" s="90">
        <f>'ЖН-ОН-2'!AH24+'ЖН-ОН-2'!AI24</f>
        <v>0</v>
      </c>
      <c r="J28" s="90">
        <f>+'ЖН-ОН-2'!AJ24+'ЖН-ОН-2'!AK24+'ЖН-ОН-2'!AL24+'ЖН-ОН-2'!AM24</f>
        <v>0</v>
      </c>
      <c r="K28" s="90">
        <f t="shared" si="1"/>
        <v>30</v>
      </c>
      <c r="L28" s="83" t="str">
        <f t="shared" si="0"/>
        <v>-</v>
      </c>
      <c r="M28" s="88">
        <f t="shared" si="2"/>
        <v>30</v>
      </c>
      <c r="N28" s="88" t="str">
        <f t="shared" si="3"/>
        <v>-</v>
      </c>
      <c r="O28" s="88"/>
    </row>
    <row r="29" spans="1:15" s="2" customFormat="1" ht="27" customHeight="1" thickBot="1">
      <c r="A29" s="80">
        <f t="shared" si="4"/>
        <v>4</v>
      </c>
      <c r="B29" s="218" t="str">
        <f>+'ЖН-ОН-1'!B25</f>
        <v>Хушшиев Шерзод Бозор ўғли</v>
      </c>
      <c r="C29" s="218"/>
      <c r="D29" s="81" t="str">
        <f>'ЖН-ОН-1'!C25</f>
        <v>K-16-026</v>
      </c>
      <c r="E29" s="90" t="e">
        <f>'ЖН-ОН-1'!#REF!+'ЖН-ОН-1'!#REF!</f>
        <v>#REF!</v>
      </c>
      <c r="F29" s="90" t="e">
        <f>'ЖН-ОН-1'!#REF!+'ЖН-ОН-1'!#REF!</f>
        <v>#REF!</v>
      </c>
      <c r="G29" s="90">
        <f>+'ЖН-ОН-1'!AJ25+'ЖН-ОН-1'!AK25+'ЖН-ОН-1'!AL25+'ЖН-ОН-1'!AM25</f>
        <v>33</v>
      </c>
      <c r="H29" s="90">
        <f>'ЖН-ОН-2'!AF25+'ЖН-ОН-2'!AG25</f>
        <v>0</v>
      </c>
      <c r="I29" s="90">
        <f>'ЖН-ОН-2'!AH25+'ЖН-ОН-2'!AI25</f>
        <v>0</v>
      </c>
      <c r="J29" s="90">
        <f>+'ЖН-ОН-2'!AJ25+'ЖН-ОН-2'!AK25+'ЖН-ОН-2'!AL25+'ЖН-ОН-2'!AM25</f>
        <v>0</v>
      </c>
      <c r="K29" s="90">
        <f t="shared" si="1"/>
        <v>33</v>
      </c>
      <c r="L29" s="83" t="str">
        <f t="shared" si="0"/>
        <v>-</v>
      </c>
      <c r="M29" s="88">
        <f t="shared" si="2"/>
        <v>33</v>
      </c>
      <c r="N29" s="88" t="str">
        <f t="shared" si="3"/>
        <v>-</v>
      </c>
      <c r="O29" s="88"/>
    </row>
    <row r="30" spans="1:15" s="2" customFormat="1" ht="0.75" customHeight="1" hidden="1" thickBot="1">
      <c r="A30" s="80">
        <f t="shared" si="4"/>
        <v>5</v>
      </c>
      <c r="B30" s="218" t="str">
        <f>+'ЖН-ОН-1'!B26</f>
        <v>Ширинбоев Умиджон Бахтиёр ўғли</v>
      </c>
      <c r="C30" s="218"/>
      <c r="D30" s="81">
        <f>'ЖН-ОН-1'!C26</f>
        <v>0</v>
      </c>
      <c r="E30" s="90" t="e">
        <f>'ЖН-ОН-1'!#REF!+'ЖН-ОН-1'!#REF!</f>
        <v>#REF!</v>
      </c>
      <c r="F30" s="90" t="e">
        <f>'ЖН-ОН-1'!#REF!+'ЖН-ОН-1'!#REF!</f>
        <v>#REF!</v>
      </c>
      <c r="G30" s="90">
        <f>+'ЖН-ОН-1'!AJ26+'ЖН-ОН-1'!AK26+'ЖН-ОН-1'!AL26+'ЖН-ОН-1'!AM26</f>
        <v>32</v>
      </c>
      <c r="H30" s="90">
        <f>'ЖН-ОН-2'!AF27+'ЖН-ОН-2'!AG27</f>
        <v>0</v>
      </c>
      <c r="I30" s="90">
        <f>'ЖН-ОН-2'!AH27+'ЖН-ОН-2'!AI27</f>
        <v>0</v>
      </c>
      <c r="J30" s="90">
        <f>+'ЖН-ОН-2'!AJ26+'ЖН-ОН-2'!AK26+'ЖН-ОН-2'!AL26+'ЖН-ОН-2'!AM26</f>
        <v>0</v>
      </c>
      <c r="K30" s="90">
        <f t="shared" si="1"/>
        <v>32</v>
      </c>
      <c r="L30" s="83" t="str">
        <f t="shared" si="0"/>
        <v>-</v>
      </c>
      <c r="M30" s="88">
        <f t="shared" si="2"/>
        <v>32</v>
      </c>
      <c r="N30" s="88" t="str">
        <f t="shared" si="3"/>
        <v>-</v>
      </c>
      <c r="O30" s="88"/>
    </row>
    <row r="31" spans="1:15" s="2" customFormat="1" ht="27.75" customHeight="1" hidden="1" thickBot="1">
      <c r="A31" s="80">
        <f t="shared" si="4"/>
        <v>6</v>
      </c>
      <c r="B31" s="218" t="str">
        <f>+'ЖН-ОН-1'!B27</f>
        <v>Останов Шерали Жуманович</v>
      </c>
      <c r="C31" s="218"/>
      <c r="D31" s="81" t="str">
        <f>'ЖН-ОН-1'!C27</f>
        <v>D-16-008</v>
      </c>
      <c r="E31" s="90" t="e">
        <f>'ЖН-ОН-1'!#REF!+'ЖН-ОН-1'!#REF!</f>
        <v>#REF!</v>
      </c>
      <c r="F31" s="90" t="e">
        <f>'ЖН-ОН-1'!#REF!+'ЖН-ОН-1'!#REF!</f>
        <v>#REF!</v>
      </c>
      <c r="G31" s="90">
        <f>+'ЖН-ОН-1'!AJ27+'ЖН-ОН-1'!AK27+'ЖН-ОН-1'!AL27+'ЖН-ОН-1'!AM27</f>
        <v>28</v>
      </c>
      <c r="H31" s="90">
        <f>'ЖН-ОН-2'!AF28+'ЖН-ОН-2'!AG28</f>
        <v>0</v>
      </c>
      <c r="I31" s="90">
        <f>'ЖН-ОН-2'!AH28+'ЖН-ОН-2'!AI28</f>
        <v>0</v>
      </c>
      <c r="J31" s="90">
        <f>+'ЖН-ОН-2'!AJ27+'ЖН-ОН-2'!AK27+'ЖН-ОН-2'!AL27+'ЖН-ОН-2'!AM27</f>
        <v>0</v>
      </c>
      <c r="K31" s="90">
        <f t="shared" si="1"/>
        <v>28</v>
      </c>
      <c r="L31" s="83" t="str">
        <f t="shared" si="0"/>
        <v>-</v>
      </c>
      <c r="M31" s="88">
        <f t="shared" si="2"/>
        <v>28</v>
      </c>
      <c r="N31" s="88" t="str">
        <f t="shared" si="3"/>
        <v>-</v>
      </c>
      <c r="O31" s="88"/>
    </row>
    <row r="32" spans="1:15" ht="49.5" customHeight="1" thickBot="1">
      <c r="A32" s="209" t="s">
        <v>14</v>
      </c>
      <c r="B32" s="209"/>
      <c r="C32" s="209"/>
      <c r="D32" s="84"/>
      <c r="E32" s="85"/>
      <c r="F32" s="86"/>
      <c r="G32" s="86"/>
      <c r="H32" s="86"/>
      <c r="I32" s="85"/>
      <c r="J32" s="85"/>
      <c r="K32" s="87"/>
      <c r="L32" s="87"/>
      <c r="M32" s="85"/>
      <c r="N32" s="85"/>
      <c r="O32" s="94"/>
    </row>
    <row r="33" spans="1:3" ht="39.75" customHeight="1">
      <c r="A33" s="198"/>
      <c r="B33" s="198"/>
      <c r="C33" s="198"/>
    </row>
    <row r="34" spans="1:15" ht="18.75">
      <c r="A34" s="14"/>
      <c r="B34" s="14"/>
      <c r="C34" s="15" t="s">
        <v>15</v>
      </c>
      <c r="D34" s="39">
        <v>4</v>
      </c>
      <c r="E34" s="45"/>
      <c r="F34" s="45"/>
      <c r="G34" s="17" t="s">
        <v>77</v>
      </c>
      <c r="H34" s="17"/>
      <c r="I34" s="17"/>
      <c r="J34" s="17"/>
      <c r="K34" s="11"/>
      <c r="L34" s="11"/>
      <c r="M34" s="11"/>
      <c r="N34" s="18"/>
      <c r="O34" s="11"/>
    </row>
    <row r="35" spans="1:15" ht="18.75">
      <c r="A35" s="14"/>
      <c r="B35" s="14"/>
      <c r="C35" s="15"/>
      <c r="D35" s="46"/>
      <c r="E35" s="17"/>
      <c r="F35" s="17"/>
      <c r="G35" s="17"/>
      <c r="H35" s="17"/>
      <c r="I35" s="11"/>
      <c r="J35" s="11"/>
      <c r="K35" s="17"/>
      <c r="L35" s="17"/>
      <c r="M35" s="11"/>
      <c r="N35" s="18"/>
      <c r="O35" s="11"/>
    </row>
    <row r="36" spans="1:15" ht="35.25" customHeight="1">
      <c r="A36" s="11"/>
      <c r="B36" s="11"/>
      <c r="C36" s="18"/>
      <c r="D36" s="199" t="s">
        <v>16</v>
      </c>
      <c r="E36" s="199"/>
      <c r="F36" s="199"/>
      <c r="G36" s="199"/>
      <c r="H36" s="65"/>
      <c r="I36" s="16"/>
      <c r="J36" s="16"/>
      <c r="K36" s="200" t="s">
        <v>17</v>
      </c>
      <c r="L36" s="200"/>
      <c r="M36" s="16"/>
      <c r="N36" s="16"/>
      <c r="O36" s="11"/>
    </row>
    <row r="37" spans="1:15" ht="18.75">
      <c r="A37" s="192"/>
      <c r="B37" s="192"/>
      <c r="C37" s="19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8.75">
      <c r="A38" s="18" t="s">
        <v>73</v>
      </c>
      <c r="B38" s="18"/>
      <c r="C38" s="18"/>
      <c r="D38" s="215" t="str">
        <f>M!F24</f>
        <v>О.Кучаров</v>
      </c>
      <c r="E38" s="215"/>
      <c r="F38" s="215"/>
      <c r="G38" s="215"/>
      <c r="H38" s="45"/>
      <c r="I38" s="45"/>
      <c r="J38" s="45"/>
      <c r="K38" s="17" t="s">
        <v>18</v>
      </c>
      <c r="L38" s="17"/>
      <c r="M38" s="194"/>
      <c r="N38" s="194"/>
      <c r="O38" s="63" t="str">
        <f>M!G15</f>
        <v>М.Маматқулов</v>
      </c>
    </row>
    <row r="39" spans="1:15" ht="18.75">
      <c r="A39" s="195" t="s">
        <v>19</v>
      </c>
      <c r="B39" s="195"/>
      <c r="C39" s="19" t="s">
        <v>1</v>
      </c>
      <c r="D39" s="196" t="s">
        <v>20</v>
      </c>
      <c r="E39" s="196"/>
      <c r="F39" s="196"/>
      <c r="G39" s="196"/>
      <c r="H39" s="45"/>
      <c r="I39" s="20"/>
      <c r="J39" s="20"/>
      <c r="K39" s="11"/>
      <c r="L39" s="11"/>
      <c r="M39" s="196" t="s">
        <v>21</v>
      </c>
      <c r="N39" s="196"/>
      <c r="O39" s="20" t="s">
        <v>20</v>
      </c>
    </row>
  </sheetData>
  <sheetProtection/>
  <mergeCells count="48">
    <mergeCell ref="A2:O2"/>
    <mergeCell ref="A3:O3"/>
    <mergeCell ref="A4:I4"/>
    <mergeCell ref="A5:H5"/>
    <mergeCell ref="A6:O6"/>
    <mergeCell ref="E7:F7"/>
    <mergeCell ref="H7:I7"/>
    <mergeCell ref="A8:B8"/>
    <mergeCell ref="C9:F9"/>
    <mergeCell ref="H9:K9"/>
    <mergeCell ref="M9:N9"/>
    <mergeCell ref="A11:A12"/>
    <mergeCell ref="B11:C12"/>
    <mergeCell ref="D11:D12"/>
    <mergeCell ref="E11:K11"/>
    <mergeCell ref="L11:L12"/>
    <mergeCell ref="M11:M12"/>
    <mergeCell ref="N11:N12"/>
    <mergeCell ref="O11:O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2:C32"/>
    <mergeCell ref="A33:C33"/>
    <mergeCell ref="D36:G36"/>
    <mergeCell ref="K36:L36"/>
    <mergeCell ref="A37:C37"/>
    <mergeCell ref="D38:G38"/>
    <mergeCell ref="M38:N38"/>
    <mergeCell ref="A39:B39"/>
    <mergeCell ref="D39:G39"/>
    <mergeCell ref="M39:N39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9"/>
  <sheetViews>
    <sheetView view="pageLayout" workbookViewId="0" topLeftCell="A4">
      <selection activeCell="G12" sqref="G12"/>
    </sheetView>
  </sheetViews>
  <sheetFormatPr defaultColWidth="9.140625" defaultRowHeight="12.75"/>
  <cols>
    <col min="1" max="2" width="4.57421875" style="1" customWidth="1"/>
    <col min="3" max="3" width="41.57421875" style="1" customWidth="1"/>
    <col min="4" max="4" width="14.140625" style="49" customWidth="1"/>
    <col min="5" max="6" width="4.7109375" style="1" hidden="1" customWidth="1"/>
    <col min="7" max="7" width="12.8515625" style="1" customWidth="1"/>
    <col min="8" max="8" width="4.7109375" style="1" hidden="1" customWidth="1"/>
    <col min="9" max="9" width="4.28125" style="1" hidden="1" customWidth="1"/>
    <col min="10" max="10" width="10.7109375" style="1" customWidth="1"/>
    <col min="11" max="11" width="9.7109375" style="1" customWidth="1"/>
    <col min="12" max="12" width="11.57421875" style="1" customWidth="1"/>
    <col min="13" max="13" width="10.57421875" style="1" customWidth="1"/>
    <col min="14" max="14" width="9.7109375" style="1" customWidth="1"/>
    <col min="15" max="15" width="5.140625" style="1" customWidth="1"/>
    <col min="16" max="16" width="4.421875" style="1" customWidth="1"/>
    <col min="17" max="17" width="5.421875" style="0" customWidth="1"/>
  </cols>
  <sheetData>
    <row r="1" spans="1:17" ht="18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07" t="str">
        <f>M!C6</f>
        <v>12-шакл</v>
      </c>
      <c r="P1" s="207"/>
      <c r="Q1" s="207"/>
    </row>
    <row r="2" spans="1:17" ht="15.75" customHeight="1">
      <c r="A2" s="181" t="s">
        <v>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ht="15.75" customHeight="1">
      <c r="A3" s="181" t="s">
        <v>37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ht="15.75" customHeight="1">
      <c r="A4" s="182" t="s">
        <v>38</v>
      </c>
      <c r="B4" s="182"/>
      <c r="C4" s="182"/>
      <c r="D4" s="182"/>
      <c r="E4" s="182"/>
      <c r="F4" s="182"/>
      <c r="G4" s="182"/>
      <c r="H4" s="182"/>
      <c r="I4" s="182"/>
      <c r="J4" s="12" t="s">
        <v>22</v>
      </c>
      <c r="K4" s="23">
        <f>M!C1</f>
        <v>0</v>
      </c>
      <c r="L4" s="23"/>
      <c r="M4" s="50"/>
      <c r="N4" s="50"/>
      <c r="O4" s="50"/>
      <c r="P4" s="50"/>
      <c r="Q4" s="50"/>
    </row>
    <row r="5" spans="1:17" ht="15.75" customHeight="1">
      <c r="A5" s="182" t="str">
        <f>M!C24</f>
        <v>2017-2018 ўқув йили  </v>
      </c>
      <c r="B5" s="182"/>
      <c r="C5" s="182"/>
      <c r="D5" s="182"/>
      <c r="E5" s="182"/>
      <c r="F5" s="182"/>
      <c r="G5" s="182"/>
      <c r="H5" s="182"/>
      <c r="I5" s="51"/>
      <c r="J5" s="67" t="str">
        <f>M!C2</f>
        <v>баҳорги </v>
      </c>
      <c r="K5" s="52" t="s">
        <v>24</v>
      </c>
      <c r="N5" s="52"/>
      <c r="O5" s="52"/>
      <c r="P5" s="52"/>
      <c r="Q5" s="52"/>
    </row>
    <row r="6" spans="1:17" ht="15.75" customHeight="1">
      <c r="A6" s="181" t="str">
        <f>'[1]M'!B21</f>
        <v>Сув хўжалигида менежмент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</row>
    <row r="7" spans="1:17" ht="15.75" customHeight="1">
      <c r="A7" s="12"/>
      <c r="B7" s="12"/>
      <c r="C7" s="53">
        <f>M!C3</f>
        <v>2</v>
      </c>
      <c r="D7" s="54" t="s">
        <v>6</v>
      </c>
      <c r="E7" s="183"/>
      <c r="F7" s="183"/>
      <c r="G7" s="22">
        <f>M!C4</f>
        <v>203</v>
      </c>
      <c r="H7" s="183"/>
      <c r="I7" s="183"/>
      <c r="J7" s="54" t="s">
        <v>23</v>
      </c>
      <c r="K7" s="22">
        <f>M!C5</f>
        <v>4</v>
      </c>
      <c r="L7" s="55" t="s">
        <v>7</v>
      </c>
      <c r="M7" s="55"/>
      <c r="N7" s="55"/>
      <c r="O7" s="55"/>
      <c r="P7" s="55"/>
      <c r="Q7" s="55"/>
    </row>
    <row r="8" spans="1:17" ht="15.75" customHeight="1">
      <c r="A8" s="184" t="s">
        <v>39</v>
      </c>
      <c r="B8" s="184"/>
      <c r="C8" s="56" t="s">
        <v>82</v>
      </c>
      <c r="D8" s="57" t="s">
        <v>49</v>
      </c>
      <c r="E8" s="57"/>
      <c r="F8" s="57"/>
      <c r="G8" s="58"/>
      <c r="H8" s="58"/>
      <c r="I8" s="59"/>
      <c r="J8" s="59"/>
      <c r="K8" s="60"/>
      <c r="L8" s="38" t="s">
        <v>48</v>
      </c>
      <c r="M8" s="38"/>
      <c r="N8" s="61"/>
      <c r="O8" s="62"/>
      <c r="P8" s="60"/>
      <c r="Q8" s="60"/>
    </row>
    <row r="9" spans="1:17" ht="18.75" customHeight="1">
      <c r="A9" s="13" t="s">
        <v>25</v>
      </c>
      <c r="B9" s="13"/>
      <c r="C9" s="189" t="s">
        <v>26</v>
      </c>
      <c r="D9" s="189"/>
      <c r="E9" s="189"/>
      <c r="F9" s="189"/>
      <c r="G9" s="24"/>
      <c r="H9" s="190" t="s">
        <v>43</v>
      </c>
      <c r="I9" s="190"/>
      <c r="J9" s="190"/>
      <c r="K9" s="190"/>
      <c r="L9" s="37"/>
      <c r="M9" s="239"/>
      <c r="N9" s="239"/>
      <c r="O9" s="40"/>
      <c r="P9" s="206"/>
      <c r="Q9" s="206"/>
    </row>
    <row r="10" spans="1:16" ht="18.75" customHeigh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</row>
    <row r="11" spans="1:17" ht="12.75" customHeight="1">
      <c r="A11" s="228" t="s">
        <v>0</v>
      </c>
      <c r="B11" s="229" t="s">
        <v>40</v>
      </c>
      <c r="C11" s="230"/>
      <c r="D11" s="233" t="s">
        <v>8</v>
      </c>
      <c r="E11" s="235" t="s">
        <v>9</v>
      </c>
      <c r="F11" s="235"/>
      <c r="G11" s="235"/>
      <c r="H11" s="235"/>
      <c r="I11" s="235"/>
      <c r="J11" s="235"/>
      <c r="K11" s="235"/>
      <c r="L11" s="236" t="s">
        <v>10</v>
      </c>
      <c r="M11" s="236" t="s">
        <v>11</v>
      </c>
      <c r="N11" s="236" t="s">
        <v>12</v>
      </c>
      <c r="O11" s="229" t="s">
        <v>13</v>
      </c>
      <c r="P11" s="237"/>
      <c r="Q11" s="230"/>
    </row>
    <row r="12" spans="1:17" ht="72.75" customHeight="1">
      <c r="A12" s="228"/>
      <c r="B12" s="231"/>
      <c r="C12" s="232"/>
      <c r="D12" s="234"/>
      <c r="E12" s="8" t="s">
        <v>62</v>
      </c>
      <c r="F12" s="8" t="s">
        <v>3</v>
      </c>
      <c r="G12" s="8" t="s">
        <v>63</v>
      </c>
      <c r="H12" s="8" t="s">
        <v>34</v>
      </c>
      <c r="I12" s="8" t="s">
        <v>64</v>
      </c>
      <c r="J12" s="8" t="s">
        <v>65</v>
      </c>
      <c r="K12" s="8" t="s">
        <v>66</v>
      </c>
      <c r="L12" s="236"/>
      <c r="M12" s="236"/>
      <c r="N12" s="236"/>
      <c r="O12" s="231"/>
      <c r="P12" s="238"/>
      <c r="Q12" s="232"/>
    </row>
    <row r="13" spans="1:17" s="2" customFormat="1" ht="27.75" customHeight="1">
      <c r="A13" s="10">
        <v>1</v>
      </c>
      <c r="B13" s="226" t="str">
        <f>+'ЖН-ОН-1'!B9</f>
        <v>Акрамова Нилуфар Тулкиновна</v>
      </c>
      <c r="C13" s="227"/>
      <c r="D13" s="28">
        <f>'ЖН-ОН-1'!C9</f>
        <v>0</v>
      </c>
      <c r="E13" s="10">
        <f>'ЖН-ОН-1'!H9+'ЖН-ОН-1'!I9</f>
        <v>16</v>
      </c>
      <c r="F13" s="10">
        <f>'ЖН-ОН-1'!J9+'ЖН-ОН-1'!K9</f>
        <v>16</v>
      </c>
      <c r="G13" s="10"/>
      <c r="H13" s="10"/>
      <c r="I13" s="10"/>
      <c r="J13" s="10"/>
      <c r="K13" s="10"/>
      <c r="L13" s="29"/>
      <c r="M13" s="21"/>
      <c r="N13" s="21"/>
      <c r="O13" s="223"/>
      <c r="P13" s="224"/>
      <c r="Q13" s="225"/>
    </row>
    <row r="14" spans="1:17" s="2" customFormat="1" ht="27.75" customHeight="1">
      <c r="A14" s="10">
        <f>+A13+1</f>
        <v>2</v>
      </c>
      <c r="B14" s="226" t="str">
        <f>+'ЖН-ОН-1'!B10</f>
        <v>Босимов Хайитбой Исоқ ўғли</v>
      </c>
      <c r="C14" s="227"/>
      <c r="D14" s="28" t="str">
        <f>'ЖН-ОН-1'!C10</f>
        <v>D-16-001</v>
      </c>
      <c r="E14" s="10">
        <f>'ЖН-ОН-1'!H10+'ЖН-ОН-1'!I10</f>
        <v>14</v>
      </c>
      <c r="F14" s="10">
        <f>'ЖН-ОН-1'!J10+'ЖН-ОН-1'!K10</f>
        <v>15</v>
      </c>
      <c r="G14" s="10"/>
      <c r="H14" s="10"/>
      <c r="I14" s="10"/>
      <c r="J14" s="10"/>
      <c r="K14" s="10"/>
      <c r="L14" s="29"/>
      <c r="M14" s="21"/>
      <c r="N14" s="21"/>
      <c r="O14" s="223"/>
      <c r="P14" s="224"/>
      <c r="Q14" s="225"/>
    </row>
    <row r="15" spans="1:17" s="2" customFormat="1" ht="27.75" customHeight="1">
      <c r="A15" s="10">
        <f aca="true" t="shared" si="0" ref="A15:A31">+A14+1</f>
        <v>3</v>
      </c>
      <c r="B15" s="226" t="str">
        <f>+'ЖН-ОН-1'!B11</f>
        <v>Дадарбаев Муҳриддин Абдурахмонович</v>
      </c>
      <c r="C15" s="227"/>
      <c r="D15" s="28" t="str">
        <f>'ЖН-ОН-1'!C11</f>
        <v>D-16-010</v>
      </c>
      <c r="E15" s="10">
        <f>'ЖН-ОН-1'!H11+'ЖН-ОН-1'!I11</f>
        <v>14</v>
      </c>
      <c r="F15" s="10">
        <f>'ЖН-ОН-1'!J11+'ЖН-ОН-1'!K11</f>
        <v>15</v>
      </c>
      <c r="G15" s="10"/>
      <c r="H15" s="10"/>
      <c r="I15" s="10"/>
      <c r="J15" s="10"/>
      <c r="K15" s="10"/>
      <c r="L15" s="29"/>
      <c r="M15" s="21"/>
      <c r="N15" s="21"/>
      <c r="O15" s="223"/>
      <c r="P15" s="224"/>
      <c r="Q15" s="225"/>
    </row>
    <row r="16" spans="1:17" s="2" customFormat="1" ht="27.75" customHeight="1">
      <c r="A16" s="10">
        <f t="shared" si="0"/>
        <v>4</v>
      </c>
      <c r="B16" s="226" t="str">
        <f>+'ЖН-ОН-1'!B12</f>
        <v>Дадаханов Билолхон Жобир ўғли </v>
      </c>
      <c r="C16" s="227"/>
      <c r="D16" s="28" t="str">
        <f>'ЖН-ОН-1'!C12</f>
        <v>K-16-072</v>
      </c>
      <c r="E16" s="10">
        <f>'ЖН-ОН-1'!H12+'ЖН-ОН-1'!I12</f>
        <v>15</v>
      </c>
      <c r="F16" s="10">
        <f>'ЖН-ОН-1'!J12+'ЖН-ОН-1'!K12</f>
        <v>14</v>
      </c>
      <c r="G16" s="10"/>
      <c r="H16" s="10"/>
      <c r="I16" s="10"/>
      <c r="J16" s="10"/>
      <c r="K16" s="10"/>
      <c r="L16" s="29"/>
      <c r="M16" s="21"/>
      <c r="N16" s="21"/>
      <c r="O16" s="223"/>
      <c r="P16" s="224"/>
      <c r="Q16" s="225"/>
    </row>
    <row r="17" spans="1:17" s="2" customFormat="1" ht="27.75" customHeight="1">
      <c r="A17" s="10">
        <f t="shared" si="0"/>
        <v>5</v>
      </c>
      <c r="B17" s="226" t="str">
        <f>+'ЖН-ОН-1'!B13</f>
        <v>Исаев Шаҳбоз Ёдгоржонович</v>
      </c>
      <c r="C17" s="227"/>
      <c r="D17" s="28" t="str">
        <f>'ЖН-ОН-1'!C13</f>
        <v>K-16-027</v>
      </c>
      <c r="E17" s="10">
        <f>'ЖН-ОН-1'!H13+'ЖН-ОН-1'!I13</f>
        <v>14</v>
      </c>
      <c r="F17" s="10">
        <f>'ЖН-ОН-1'!J13+'ЖН-ОН-1'!K13</f>
        <v>15</v>
      </c>
      <c r="G17" s="10"/>
      <c r="H17" s="10"/>
      <c r="I17" s="10"/>
      <c r="J17" s="10"/>
      <c r="K17" s="10"/>
      <c r="L17" s="29"/>
      <c r="M17" s="21"/>
      <c r="N17" s="21"/>
      <c r="O17" s="223"/>
      <c r="P17" s="224"/>
      <c r="Q17" s="225"/>
    </row>
    <row r="18" spans="1:17" s="2" customFormat="1" ht="27.75" customHeight="1">
      <c r="A18" s="10">
        <f t="shared" si="0"/>
        <v>6</v>
      </c>
      <c r="B18" s="226" t="str">
        <f>+'ЖН-ОН-1'!B14</f>
        <v>Йигиталиев Бекзод</v>
      </c>
      <c r="C18" s="227"/>
      <c r="D18" s="28">
        <f>'ЖН-ОН-1'!C14</f>
        <v>0</v>
      </c>
      <c r="E18" s="10">
        <f>'ЖН-ОН-1'!H14+'ЖН-ОН-1'!I14</f>
        <v>13</v>
      </c>
      <c r="F18" s="10">
        <f>'ЖН-ОН-1'!J14+'ЖН-ОН-1'!K14</f>
        <v>13</v>
      </c>
      <c r="G18" s="10"/>
      <c r="H18" s="10"/>
      <c r="I18" s="10"/>
      <c r="J18" s="10"/>
      <c r="K18" s="10"/>
      <c r="L18" s="29"/>
      <c r="M18" s="21"/>
      <c r="N18" s="21"/>
      <c r="O18" s="223"/>
      <c r="P18" s="224"/>
      <c r="Q18" s="225"/>
    </row>
    <row r="19" spans="1:17" s="2" customFormat="1" ht="27.75" customHeight="1">
      <c r="A19" s="10">
        <f t="shared" si="0"/>
        <v>7</v>
      </c>
      <c r="B19" s="226" t="str">
        <f>+'ЖН-ОН-1'!B15</f>
        <v>Кенжаева Нафиса Рустамовна</v>
      </c>
      <c r="C19" s="227"/>
      <c r="D19" s="28" t="str">
        <f>'ЖН-ОН-1'!C15</f>
        <v>K-16-069</v>
      </c>
      <c r="E19" s="10">
        <f>'ЖН-ОН-1'!H15+'ЖН-ОН-1'!I15</f>
        <v>15</v>
      </c>
      <c r="F19" s="10">
        <f>'ЖН-ОН-1'!J15+'ЖН-ОН-1'!K15</f>
        <v>15</v>
      </c>
      <c r="G19" s="10"/>
      <c r="H19" s="10"/>
      <c r="I19" s="10"/>
      <c r="J19" s="10"/>
      <c r="K19" s="10"/>
      <c r="L19" s="29"/>
      <c r="M19" s="21"/>
      <c r="N19" s="21"/>
      <c r="O19" s="223"/>
      <c r="P19" s="224"/>
      <c r="Q19" s="225"/>
    </row>
    <row r="20" spans="1:17" s="2" customFormat="1" ht="27.75" customHeight="1">
      <c r="A20" s="10">
        <f t="shared" si="0"/>
        <v>8</v>
      </c>
      <c r="B20" s="226" t="str">
        <f>+'ЖН-ОН-1'!B16</f>
        <v>Маҳмудов Жасурбек Шаҳобжонович</v>
      </c>
      <c r="C20" s="227"/>
      <c r="D20" s="28" t="str">
        <f>'ЖН-ОН-1'!C16</f>
        <v>K-16-020</v>
      </c>
      <c r="E20" s="10">
        <f>'ЖН-ОН-1'!H16+'ЖН-ОН-1'!I16</f>
        <v>16</v>
      </c>
      <c r="F20" s="10">
        <f>'ЖН-ОН-1'!J16+'ЖН-ОН-1'!K16</f>
        <v>16</v>
      </c>
      <c r="G20" s="10"/>
      <c r="H20" s="10"/>
      <c r="I20" s="10"/>
      <c r="J20" s="10"/>
      <c r="K20" s="10"/>
      <c r="L20" s="29"/>
      <c r="M20" s="21"/>
      <c r="N20" s="21"/>
      <c r="O20" s="223"/>
      <c r="P20" s="224"/>
      <c r="Q20" s="225"/>
    </row>
    <row r="21" spans="1:17" s="2" customFormat="1" ht="27.75" customHeight="1">
      <c r="A21" s="10">
        <f t="shared" si="0"/>
        <v>9</v>
      </c>
      <c r="B21" s="226" t="str">
        <f>+'ЖН-ОН-1'!B17</f>
        <v>Нарбаев Нурсултан Нургалий ули</v>
      </c>
      <c r="C21" s="227"/>
      <c r="D21" s="28" t="str">
        <f>'ЖН-ОН-1'!C17</f>
        <v>K-16-018</v>
      </c>
      <c r="E21" s="10">
        <f>'ЖН-ОН-1'!H17+'ЖН-ОН-1'!I17</f>
        <v>14</v>
      </c>
      <c r="F21" s="10">
        <f>'ЖН-ОН-1'!J17+'ЖН-ОН-1'!K17</f>
        <v>14</v>
      </c>
      <c r="G21" s="10"/>
      <c r="H21" s="10"/>
      <c r="I21" s="10"/>
      <c r="J21" s="10"/>
      <c r="K21" s="10"/>
      <c r="L21" s="29"/>
      <c r="M21" s="21"/>
      <c r="N21" s="21"/>
      <c r="O21" s="223"/>
      <c r="P21" s="224"/>
      <c r="Q21" s="225"/>
    </row>
    <row r="22" spans="1:17" s="2" customFormat="1" ht="27.75" customHeight="1">
      <c r="A22" s="10">
        <f t="shared" si="0"/>
        <v>10</v>
      </c>
      <c r="B22" s="226" t="str">
        <f>+'ЖН-ОН-1'!B18</f>
        <v>Ражабов Нурмуҳаммад Алишер ўғли</v>
      </c>
      <c r="C22" s="227"/>
      <c r="D22" s="28" t="str">
        <f>'ЖН-ОН-1'!C18</f>
        <v>K-16-042</v>
      </c>
      <c r="E22" s="10">
        <f>'ЖН-ОН-1'!H18+'ЖН-ОН-1'!I18</f>
        <v>15</v>
      </c>
      <c r="F22" s="10">
        <f>'ЖН-ОН-1'!J18+'ЖН-ОН-1'!K18</f>
        <v>15</v>
      </c>
      <c r="G22" s="10"/>
      <c r="H22" s="10"/>
      <c r="I22" s="10"/>
      <c r="J22" s="10"/>
      <c r="K22" s="10"/>
      <c r="L22" s="29"/>
      <c r="M22" s="21"/>
      <c r="N22" s="21"/>
      <c r="O22" s="223"/>
      <c r="P22" s="224"/>
      <c r="Q22" s="225"/>
    </row>
    <row r="23" spans="1:17" s="2" customFormat="1" ht="27.75" customHeight="1">
      <c r="A23" s="10">
        <f t="shared" si="0"/>
        <v>11</v>
      </c>
      <c r="B23" s="226" t="str">
        <f>+'ЖН-ОН-1'!B19</f>
        <v>Ражабова Қурвонгул Алишер қизи</v>
      </c>
      <c r="C23" s="227"/>
      <c r="D23" s="28" t="str">
        <f>'ЖН-ОН-1'!C19</f>
        <v>K-16-070</v>
      </c>
      <c r="E23" s="10">
        <f>'ЖН-ОН-1'!H19+'ЖН-ОН-1'!I19</f>
        <v>16</v>
      </c>
      <c r="F23" s="10">
        <f>'ЖН-ОН-1'!J19+'ЖН-ОН-1'!K19</f>
        <v>16</v>
      </c>
      <c r="G23" s="10"/>
      <c r="H23" s="10"/>
      <c r="I23" s="10"/>
      <c r="J23" s="10"/>
      <c r="K23" s="10"/>
      <c r="L23" s="29"/>
      <c r="M23" s="21"/>
      <c r="N23" s="21"/>
      <c r="O23" s="223"/>
      <c r="P23" s="224"/>
      <c r="Q23" s="225"/>
    </row>
    <row r="24" spans="1:17" s="2" customFormat="1" ht="27.75" customHeight="1">
      <c r="A24" s="10">
        <f t="shared" si="0"/>
        <v>12</v>
      </c>
      <c r="B24" s="226" t="str">
        <f>+'ЖН-ОН-1'!B20</f>
        <v>Саидахмедов Жахонгир Бахтибек ўғли</v>
      </c>
      <c r="C24" s="227"/>
      <c r="D24" s="28" t="str">
        <f>'ЖН-ОН-1'!C20</f>
        <v>K-16-049</v>
      </c>
      <c r="E24" s="10"/>
      <c r="F24" s="10"/>
      <c r="G24" s="10"/>
      <c r="H24" s="10"/>
      <c r="I24" s="10"/>
      <c r="J24" s="10"/>
      <c r="K24" s="10"/>
      <c r="L24" s="29"/>
      <c r="M24" s="21"/>
      <c r="N24" s="21"/>
      <c r="O24" s="223"/>
      <c r="P24" s="224"/>
      <c r="Q24" s="225"/>
    </row>
    <row r="25" spans="1:17" s="2" customFormat="1" ht="27.75" customHeight="1">
      <c r="A25" s="10">
        <f t="shared" si="0"/>
        <v>13</v>
      </c>
      <c r="B25" s="226" t="str">
        <f>+'ЖН-ОН-1'!B21</f>
        <v>Сулаймонов Шохбозбек Ҳусанхонович</v>
      </c>
      <c r="C25" s="227"/>
      <c r="D25" s="28" t="str">
        <f>'ЖН-ОН-1'!C21</f>
        <v>K-16-050</v>
      </c>
      <c r="E25" s="10"/>
      <c r="F25" s="10"/>
      <c r="G25" s="10"/>
      <c r="H25" s="10"/>
      <c r="I25" s="10"/>
      <c r="J25" s="10"/>
      <c r="K25" s="10"/>
      <c r="L25" s="29"/>
      <c r="M25" s="21"/>
      <c r="N25" s="21"/>
      <c r="O25" s="223"/>
      <c r="P25" s="224"/>
      <c r="Q25" s="225"/>
    </row>
    <row r="26" spans="1:17" s="2" customFormat="1" ht="27.75" customHeight="1">
      <c r="A26" s="10">
        <f t="shared" si="0"/>
        <v>14</v>
      </c>
      <c r="B26" s="226" t="str">
        <f>+'ЖН-ОН-1'!B22</f>
        <v>Утанов Акбар Эшпулат ўғли</v>
      </c>
      <c r="C26" s="227"/>
      <c r="D26" s="28" t="str">
        <f>'ЖН-ОН-1'!C22</f>
        <v>K-16-029</v>
      </c>
      <c r="E26" s="10"/>
      <c r="F26" s="10"/>
      <c r="G26" s="10"/>
      <c r="H26" s="10"/>
      <c r="I26" s="10"/>
      <c r="J26" s="10"/>
      <c r="K26" s="10"/>
      <c r="L26" s="29"/>
      <c r="M26" s="21"/>
      <c r="N26" s="21"/>
      <c r="O26" s="223"/>
      <c r="P26" s="224"/>
      <c r="Q26" s="225"/>
    </row>
    <row r="27" spans="1:17" s="2" customFormat="1" ht="27.75" customHeight="1">
      <c r="A27" s="10">
        <f t="shared" si="0"/>
        <v>15</v>
      </c>
      <c r="B27" s="226" t="str">
        <f>+'ЖН-ОН-1'!B23</f>
        <v>Хакимов Жавоҳир Усмонович</v>
      </c>
      <c r="C27" s="227"/>
      <c r="D27" s="28" t="str">
        <f>'ЖН-ОН-1'!C23</f>
        <v>D-16-012</v>
      </c>
      <c r="E27" s="10"/>
      <c r="F27" s="10"/>
      <c r="G27" s="10"/>
      <c r="H27" s="10"/>
      <c r="I27" s="10"/>
      <c r="J27" s="10"/>
      <c r="K27" s="10"/>
      <c r="L27" s="29"/>
      <c r="M27" s="21"/>
      <c r="N27" s="21"/>
      <c r="O27" s="223"/>
      <c r="P27" s="224"/>
      <c r="Q27" s="225"/>
    </row>
    <row r="28" spans="1:17" s="2" customFormat="1" ht="27.75" customHeight="1">
      <c r="A28" s="10">
        <f t="shared" si="0"/>
        <v>16</v>
      </c>
      <c r="B28" s="226" t="str">
        <f>+'ЖН-ОН-1'!B24</f>
        <v>Хидиров Шохрух Бобир ўғли</v>
      </c>
      <c r="C28" s="227"/>
      <c r="D28" s="28" t="str">
        <f>'ЖН-ОН-1'!C24</f>
        <v>K-16-025</v>
      </c>
      <c r="E28" s="10">
        <f>'ЖН-ОН-1'!H20+'ЖН-ОН-1'!I20</f>
        <v>15</v>
      </c>
      <c r="F28" s="10">
        <f>'ЖН-ОН-1'!J20+'ЖН-ОН-1'!K20</f>
        <v>16</v>
      </c>
      <c r="G28" s="10"/>
      <c r="H28" s="10"/>
      <c r="I28" s="10"/>
      <c r="J28" s="10"/>
      <c r="K28" s="10"/>
      <c r="L28" s="29"/>
      <c r="M28" s="21"/>
      <c r="N28" s="21"/>
      <c r="O28" s="223"/>
      <c r="P28" s="224"/>
      <c r="Q28" s="225"/>
    </row>
    <row r="29" spans="1:17" s="2" customFormat="1" ht="27.75" customHeight="1">
      <c r="A29" s="10">
        <f t="shared" si="0"/>
        <v>17</v>
      </c>
      <c r="B29" s="226" t="str">
        <f>+'ЖН-ОН-1'!B25</f>
        <v>Хушшиев Шерзод Бозор ўғли</v>
      </c>
      <c r="C29" s="227"/>
      <c r="D29" s="28" t="str">
        <f>'ЖН-ОН-1'!C25</f>
        <v>K-16-026</v>
      </c>
      <c r="E29" s="10">
        <f>'ЖН-ОН-1'!H24+'ЖН-ОН-1'!I24</f>
        <v>15</v>
      </c>
      <c r="F29" s="10">
        <f>'ЖН-ОН-1'!J24+'ЖН-ОН-1'!K24</f>
        <v>16</v>
      </c>
      <c r="G29" s="10"/>
      <c r="H29" s="10"/>
      <c r="I29" s="10"/>
      <c r="J29" s="10"/>
      <c r="K29" s="10"/>
      <c r="L29" s="29"/>
      <c r="M29" s="21"/>
      <c r="N29" s="21"/>
      <c r="O29" s="223"/>
      <c r="P29" s="224"/>
      <c r="Q29" s="225"/>
    </row>
    <row r="30" spans="1:17" s="2" customFormat="1" ht="27.75" customHeight="1">
      <c r="A30" s="10">
        <f t="shared" si="0"/>
        <v>18</v>
      </c>
      <c r="B30" s="226" t="str">
        <f>+'ЖН-ОН-1'!B26</f>
        <v>Ширинбоев Умиджон Бахтиёр ўғли</v>
      </c>
      <c r="C30" s="227"/>
      <c r="D30" s="28">
        <f>'ЖН-ОН-1'!C26</f>
        <v>0</v>
      </c>
      <c r="E30" s="10">
        <f>'ЖН-ОН-1'!H25+'ЖН-ОН-1'!I25</f>
        <v>14</v>
      </c>
      <c r="F30" s="10">
        <f>'ЖН-ОН-1'!J25+'ЖН-ОН-1'!K25</f>
        <v>15</v>
      </c>
      <c r="G30" s="10"/>
      <c r="H30" s="10"/>
      <c r="I30" s="10"/>
      <c r="J30" s="10"/>
      <c r="K30" s="10"/>
      <c r="L30" s="29"/>
      <c r="M30" s="21"/>
      <c r="N30" s="21"/>
      <c r="O30" s="223"/>
      <c r="P30" s="224"/>
      <c r="Q30" s="225"/>
    </row>
    <row r="31" spans="1:17" s="2" customFormat="1" ht="27.75" customHeight="1">
      <c r="A31" s="10">
        <f t="shared" si="0"/>
        <v>19</v>
      </c>
      <c r="B31" s="226" t="str">
        <f>+'ЖН-ОН-1'!B27</f>
        <v>Останов Шерали Жуманович</v>
      </c>
      <c r="C31" s="227"/>
      <c r="D31" s="28" t="str">
        <f>'ЖН-ОН-1'!C27</f>
        <v>D-16-008</v>
      </c>
      <c r="E31" s="10">
        <f>'ЖН-ОН-1'!H27+'ЖН-ОН-1'!I27</f>
        <v>14</v>
      </c>
      <c r="F31" s="10">
        <f>'ЖН-ОН-1'!J27+'ЖН-ОН-1'!K27</f>
        <v>15</v>
      </c>
      <c r="G31" s="10"/>
      <c r="H31" s="10"/>
      <c r="I31" s="10"/>
      <c r="J31" s="10"/>
      <c r="K31" s="10"/>
      <c r="L31" s="29"/>
      <c r="M31" s="21"/>
      <c r="N31" s="21"/>
      <c r="O31" s="223"/>
      <c r="P31" s="224"/>
      <c r="Q31" s="225"/>
    </row>
    <row r="32" spans="1:17" ht="49.5" customHeight="1">
      <c r="A32" s="222" t="s">
        <v>14</v>
      </c>
      <c r="B32" s="222"/>
      <c r="C32" s="222"/>
      <c r="D32" s="48"/>
      <c r="E32" s="5"/>
      <c r="F32" s="6"/>
      <c r="G32" s="6"/>
      <c r="H32" s="6"/>
      <c r="I32" s="5"/>
      <c r="J32" s="5"/>
      <c r="K32" s="7"/>
      <c r="L32" s="7"/>
      <c r="M32" s="5"/>
      <c r="N32" s="5"/>
      <c r="O32" s="223"/>
      <c r="P32" s="224"/>
      <c r="Q32" s="225"/>
    </row>
    <row r="33" spans="1:3" ht="39.75" customHeight="1">
      <c r="A33" s="198"/>
      <c r="B33" s="198"/>
      <c r="C33" s="198"/>
    </row>
    <row r="34" spans="1:17" ht="18.75">
      <c r="A34" s="14"/>
      <c r="B34" s="14"/>
      <c r="C34" s="15" t="s">
        <v>15</v>
      </c>
      <c r="D34" s="39">
        <f>M!G24</f>
        <v>19</v>
      </c>
      <c r="E34" s="45"/>
      <c r="F34" s="45"/>
      <c r="G34" s="17" t="s">
        <v>77</v>
      </c>
      <c r="H34" s="17"/>
      <c r="I34" s="17"/>
      <c r="J34" s="17"/>
      <c r="K34" s="11"/>
      <c r="L34" s="11"/>
      <c r="M34" s="11"/>
      <c r="N34" s="18"/>
      <c r="O34" s="11"/>
      <c r="P34" s="11"/>
      <c r="Q34" s="11"/>
    </row>
    <row r="35" spans="1:17" ht="18.75">
      <c r="A35" s="14"/>
      <c r="B35" s="14"/>
      <c r="C35" s="15"/>
      <c r="D35" s="46"/>
      <c r="E35" s="17"/>
      <c r="F35" s="17"/>
      <c r="G35" s="17"/>
      <c r="H35" s="17"/>
      <c r="I35" s="11"/>
      <c r="J35" s="11"/>
      <c r="K35" s="17"/>
      <c r="L35" s="17"/>
      <c r="M35" s="11"/>
      <c r="N35" s="18"/>
      <c r="O35" s="11"/>
      <c r="P35" s="11"/>
      <c r="Q35" s="11"/>
    </row>
    <row r="36" spans="1:17" ht="30.75" customHeight="1">
      <c r="A36" s="11"/>
      <c r="B36" s="11"/>
      <c r="C36" s="18"/>
      <c r="D36" s="199" t="s">
        <v>16</v>
      </c>
      <c r="E36" s="199"/>
      <c r="F36" s="199"/>
      <c r="G36" s="199"/>
      <c r="H36" s="17"/>
      <c r="I36" s="16"/>
      <c r="J36" s="16"/>
      <c r="K36" s="200" t="s">
        <v>17</v>
      </c>
      <c r="L36" s="200"/>
      <c r="M36" s="16"/>
      <c r="N36" s="16"/>
      <c r="O36" s="11"/>
      <c r="P36" s="11"/>
      <c r="Q36" s="11"/>
    </row>
    <row r="37" spans="1:17" ht="18.75">
      <c r="A37" s="192"/>
      <c r="B37" s="192"/>
      <c r="C37" s="19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8.75">
      <c r="A38" s="18" t="s">
        <v>73</v>
      </c>
      <c r="B38" s="18"/>
      <c r="C38" s="18"/>
      <c r="D38" s="193" t="str">
        <f>M!F24</f>
        <v>О.Кучаров</v>
      </c>
      <c r="E38" s="193"/>
      <c r="F38" s="193"/>
      <c r="G38" s="193"/>
      <c r="H38" s="45"/>
      <c r="I38" s="45"/>
      <c r="J38" s="45"/>
      <c r="K38" s="17" t="s">
        <v>18</v>
      </c>
      <c r="L38" s="17"/>
      <c r="M38" s="65"/>
      <c r="N38" s="221" t="s">
        <v>83</v>
      </c>
      <c r="O38" s="221"/>
      <c r="P38" s="221"/>
      <c r="Q38" s="221"/>
    </row>
    <row r="39" spans="1:17" ht="18.75">
      <c r="A39" s="195" t="s">
        <v>19</v>
      </c>
      <c r="B39" s="195"/>
      <c r="C39" s="19" t="s">
        <v>1</v>
      </c>
      <c r="D39" s="196" t="s">
        <v>20</v>
      </c>
      <c r="E39" s="196"/>
      <c r="F39" s="196"/>
      <c r="G39" s="196"/>
      <c r="H39" s="45"/>
      <c r="I39" s="20"/>
      <c r="J39" s="20"/>
      <c r="K39" s="11"/>
      <c r="L39" s="11"/>
      <c r="M39" s="68" t="s">
        <v>21</v>
      </c>
      <c r="N39" s="196" t="s">
        <v>20</v>
      </c>
      <c r="O39" s="196"/>
      <c r="P39" s="196"/>
      <c r="Q39" s="196"/>
    </row>
  </sheetData>
  <sheetProtection/>
  <mergeCells count="70">
    <mergeCell ref="O1:Q1"/>
    <mergeCell ref="A2:Q2"/>
    <mergeCell ref="A3:Q3"/>
    <mergeCell ref="A4:I4"/>
    <mergeCell ref="A5:H5"/>
    <mergeCell ref="A6:Q6"/>
    <mergeCell ref="E7:F7"/>
    <mergeCell ref="H7:I7"/>
    <mergeCell ref="A8:B8"/>
    <mergeCell ref="C9:F9"/>
    <mergeCell ref="H9:K9"/>
    <mergeCell ref="M9:N9"/>
    <mergeCell ref="P9:Q9"/>
    <mergeCell ref="A11:A12"/>
    <mergeCell ref="B11:C12"/>
    <mergeCell ref="D11:D12"/>
    <mergeCell ref="E11:K11"/>
    <mergeCell ref="L11:L12"/>
    <mergeCell ref="M11:M12"/>
    <mergeCell ref="N11:N12"/>
    <mergeCell ref="O11:Q12"/>
    <mergeCell ref="B13:C13"/>
    <mergeCell ref="O13:Q13"/>
    <mergeCell ref="B14:C14"/>
    <mergeCell ref="O14:Q14"/>
    <mergeCell ref="B15:C15"/>
    <mergeCell ref="O15:Q15"/>
    <mergeCell ref="O25:Q25"/>
    <mergeCell ref="O26:Q26"/>
    <mergeCell ref="B16:C16"/>
    <mergeCell ref="O16:Q16"/>
    <mergeCell ref="B17:C17"/>
    <mergeCell ref="O17:Q17"/>
    <mergeCell ref="B18:C18"/>
    <mergeCell ref="O18:Q18"/>
    <mergeCell ref="B19:C19"/>
    <mergeCell ref="O19:Q19"/>
    <mergeCell ref="B20:C20"/>
    <mergeCell ref="O20:Q20"/>
    <mergeCell ref="B21:C21"/>
    <mergeCell ref="O21:Q21"/>
    <mergeCell ref="B22:C22"/>
    <mergeCell ref="O22:Q22"/>
    <mergeCell ref="B23:C23"/>
    <mergeCell ref="O23:Q23"/>
    <mergeCell ref="B28:C28"/>
    <mergeCell ref="O28:Q28"/>
    <mergeCell ref="B24:C24"/>
    <mergeCell ref="B25:C25"/>
    <mergeCell ref="B26:C26"/>
    <mergeCell ref="B27:C27"/>
    <mergeCell ref="O27:Q27"/>
    <mergeCell ref="O24:Q24"/>
    <mergeCell ref="A37:C37"/>
    <mergeCell ref="B29:C29"/>
    <mergeCell ref="O29:Q29"/>
    <mergeCell ref="B30:C30"/>
    <mergeCell ref="O30:Q30"/>
    <mergeCell ref="B31:C31"/>
    <mergeCell ref="O31:Q31"/>
    <mergeCell ref="D38:G38"/>
    <mergeCell ref="A39:B39"/>
    <mergeCell ref="D39:G39"/>
    <mergeCell ref="N38:Q38"/>
    <mergeCell ref="N39:Q39"/>
    <mergeCell ref="A32:C32"/>
    <mergeCell ref="O32:Q32"/>
    <mergeCell ref="A33:C33"/>
    <mergeCell ref="D36:G36"/>
    <mergeCell ref="K36:L36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AM30"/>
  <sheetViews>
    <sheetView view="pageLayout" zoomScale="70" zoomScaleNormal="85" zoomScaleSheetLayoutView="70" zoomScalePageLayoutView="70" workbookViewId="0" topLeftCell="A1">
      <selection activeCell="L6" sqref="L6:O7"/>
    </sheetView>
  </sheetViews>
  <sheetFormatPr defaultColWidth="9.140625" defaultRowHeight="12.75"/>
  <cols>
    <col min="1" max="1" width="3.57421875" style="116" bestFit="1" customWidth="1"/>
    <col min="2" max="2" width="33.28125" style="116" customWidth="1"/>
    <col min="3" max="3" width="10.8515625" style="116" customWidth="1"/>
    <col min="4" max="4" width="4.8515625" style="116" customWidth="1"/>
    <col min="5" max="6" width="5.421875" style="116" customWidth="1"/>
    <col min="7" max="11" width="5.421875" style="140" customWidth="1"/>
    <col min="12" max="15" width="5.421875" style="141" customWidth="1"/>
    <col min="16" max="30" width="5.421875" style="140" customWidth="1"/>
    <col min="31" max="33" width="5.421875" style="116" customWidth="1"/>
    <col min="34" max="34" width="5.140625" style="116" customWidth="1"/>
    <col min="35" max="35" width="4.8515625" style="116" customWidth="1"/>
    <col min="36" max="37" width="5.421875" style="116" customWidth="1"/>
    <col min="38" max="38" width="4.8515625" style="116" customWidth="1"/>
    <col min="39" max="39" width="5.421875" style="116" customWidth="1"/>
    <col min="40" max="16384" width="9.140625" style="116" customWidth="1"/>
  </cols>
  <sheetData>
    <row r="1" spans="1:39" s="114" customFormat="1" ht="62.25" customHeight="1">
      <c r="A1" s="177" t="s">
        <v>178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</row>
    <row r="2" spans="1:39" s="115" customFormat="1" ht="7.5" customHeight="1" thickBo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</row>
    <row r="3" spans="1:39" ht="13.5" customHeight="1" thickBot="1">
      <c r="A3" s="146" t="s">
        <v>0</v>
      </c>
      <c r="B3" s="146" t="s">
        <v>41</v>
      </c>
      <c r="C3" s="158" t="s">
        <v>33</v>
      </c>
      <c r="D3" s="164" t="s">
        <v>154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</row>
    <row r="4" spans="1:39" ht="13.5" customHeight="1">
      <c r="A4" s="147"/>
      <c r="B4" s="147"/>
      <c r="C4" s="159"/>
      <c r="D4" s="174"/>
      <c r="E4" s="175"/>
      <c r="F4" s="175"/>
      <c r="G4" s="176"/>
      <c r="H4" s="174"/>
      <c r="I4" s="175"/>
      <c r="J4" s="175"/>
      <c r="K4" s="176"/>
      <c r="L4" s="149"/>
      <c r="M4" s="150"/>
      <c r="N4" s="150"/>
      <c r="O4" s="151"/>
      <c r="P4" s="149"/>
      <c r="Q4" s="150"/>
      <c r="R4" s="150"/>
      <c r="S4" s="151"/>
      <c r="T4" s="149"/>
      <c r="U4" s="150"/>
      <c r="V4" s="150"/>
      <c r="W4" s="151"/>
      <c r="X4" s="149"/>
      <c r="Y4" s="150"/>
      <c r="Z4" s="150"/>
      <c r="AA4" s="151"/>
      <c r="AB4" s="149"/>
      <c r="AC4" s="150"/>
      <c r="AD4" s="150"/>
      <c r="AE4" s="151"/>
      <c r="AF4" s="149"/>
      <c r="AG4" s="150"/>
      <c r="AH4" s="150"/>
      <c r="AI4" s="151"/>
      <c r="AJ4" s="95"/>
      <c r="AK4" s="96"/>
      <c r="AL4" s="96"/>
      <c r="AM4" s="97"/>
    </row>
    <row r="5" spans="1:39" s="117" customFormat="1" ht="43.5" customHeight="1">
      <c r="A5" s="147"/>
      <c r="B5" s="147"/>
      <c r="C5" s="159"/>
      <c r="D5" s="143" t="s">
        <v>156</v>
      </c>
      <c r="E5" s="144"/>
      <c r="F5" s="144"/>
      <c r="G5" s="145"/>
      <c r="H5" s="143" t="s">
        <v>158</v>
      </c>
      <c r="I5" s="144"/>
      <c r="J5" s="144"/>
      <c r="K5" s="145"/>
      <c r="L5" s="143" t="s">
        <v>160</v>
      </c>
      <c r="M5" s="144"/>
      <c r="N5" s="144"/>
      <c r="O5" s="145"/>
      <c r="P5" s="143" t="s">
        <v>162</v>
      </c>
      <c r="Q5" s="144"/>
      <c r="R5" s="144"/>
      <c r="S5" s="145"/>
      <c r="T5" s="161" t="s">
        <v>164</v>
      </c>
      <c r="U5" s="162"/>
      <c r="V5" s="162"/>
      <c r="W5" s="163"/>
      <c r="X5" s="143" t="s">
        <v>167</v>
      </c>
      <c r="Y5" s="144"/>
      <c r="Z5" s="144"/>
      <c r="AA5" s="145"/>
      <c r="AB5" s="143" t="s">
        <v>170</v>
      </c>
      <c r="AC5" s="144"/>
      <c r="AD5" s="144"/>
      <c r="AE5" s="145"/>
      <c r="AF5" s="143" t="s">
        <v>172</v>
      </c>
      <c r="AG5" s="144"/>
      <c r="AH5" s="144"/>
      <c r="AI5" s="145"/>
      <c r="AJ5" s="169" t="s">
        <v>175</v>
      </c>
      <c r="AK5" s="170"/>
      <c r="AL5" s="170"/>
      <c r="AM5" s="171"/>
    </row>
    <row r="6" spans="1:39" s="117" customFormat="1" ht="18" customHeight="1">
      <c r="A6" s="147"/>
      <c r="B6" s="147"/>
      <c r="C6" s="159"/>
      <c r="D6" s="166" t="s">
        <v>155</v>
      </c>
      <c r="E6" s="167"/>
      <c r="F6" s="167"/>
      <c r="G6" s="168"/>
      <c r="H6" s="152" t="s">
        <v>159</v>
      </c>
      <c r="I6" s="153"/>
      <c r="J6" s="153"/>
      <c r="K6" s="154"/>
      <c r="L6" s="152" t="s">
        <v>174</v>
      </c>
      <c r="M6" s="153"/>
      <c r="N6" s="153"/>
      <c r="O6" s="154"/>
      <c r="P6" s="152" t="s">
        <v>163</v>
      </c>
      <c r="Q6" s="153"/>
      <c r="R6" s="153"/>
      <c r="S6" s="154"/>
      <c r="T6" s="152" t="s">
        <v>165</v>
      </c>
      <c r="U6" s="153"/>
      <c r="V6" s="153"/>
      <c r="W6" s="154"/>
      <c r="X6" s="152" t="s">
        <v>168</v>
      </c>
      <c r="Y6" s="153"/>
      <c r="Z6" s="153"/>
      <c r="AA6" s="154"/>
      <c r="AB6" s="152" t="s">
        <v>171</v>
      </c>
      <c r="AC6" s="153"/>
      <c r="AD6" s="153"/>
      <c r="AE6" s="154"/>
      <c r="AF6" s="152" t="s">
        <v>174</v>
      </c>
      <c r="AG6" s="153"/>
      <c r="AH6" s="153"/>
      <c r="AI6" s="154"/>
      <c r="AJ6" s="155" t="s">
        <v>176</v>
      </c>
      <c r="AK6" s="156"/>
      <c r="AL6" s="156"/>
      <c r="AM6" s="157"/>
    </row>
    <row r="7" spans="1:39" ht="17.25" customHeight="1">
      <c r="A7" s="147"/>
      <c r="B7" s="147"/>
      <c r="C7" s="159"/>
      <c r="D7" s="166" t="s">
        <v>157</v>
      </c>
      <c r="E7" s="167"/>
      <c r="F7" s="167"/>
      <c r="G7" s="168"/>
      <c r="H7" s="152" t="s">
        <v>159</v>
      </c>
      <c r="I7" s="153"/>
      <c r="J7" s="153"/>
      <c r="K7" s="154"/>
      <c r="L7" s="152" t="s">
        <v>161</v>
      </c>
      <c r="M7" s="153"/>
      <c r="N7" s="153"/>
      <c r="O7" s="154"/>
      <c r="P7" s="152" t="s">
        <v>120</v>
      </c>
      <c r="Q7" s="153"/>
      <c r="R7" s="153"/>
      <c r="S7" s="154"/>
      <c r="T7" s="152" t="s">
        <v>166</v>
      </c>
      <c r="U7" s="153"/>
      <c r="V7" s="153"/>
      <c r="W7" s="154"/>
      <c r="X7" s="152" t="s">
        <v>169</v>
      </c>
      <c r="Y7" s="153"/>
      <c r="Z7" s="153"/>
      <c r="AA7" s="154"/>
      <c r="AB7" s="152" t="s">
        <v>171</v>
      </c>
      <c r="AC7" s="153"/>
      <c r="AD7" s="153"/>
      <c r="AE7" s="154"/>
      <c r="AF7" s="152" t="s">
        <v>173</v>
      </c>
      <c r="AG7" s="153"/>
      <c r="AH7" s="153"/>
      <c r="AI7" s="154"/>
      <c r="AJ7" s="155" t="s">
        <v>176</v>
      </c>
      <c r="AK7" s="156"/>
      <c r="AL7" s="156"/>
      <c r="AM7" s="157"/>
    </row>
    <row r="8" spans="1:39" ht="42" customHeight="1" thickBot="1">
      <c r="A8" s="148"/>
      <c r="B8" s="148"/>
      <c r="C8" s="160"/>
      <c r="D8" s="98" t="s">
        <v>179</v>
      </c>
      <c r="E8" s="99" t="s">
        <v>4</v>
      </c>
      <c r="F8" s="99" t="s">
        <v>180</v>
      </c>
      <c r="G8" s="121" t="s">
        <v>4</v>
      </c>
      <c r="H8" s="122" t="s">
        <v>3</v>
      </c>
      <c r="I8" s="123" t="s">
        <v>4</v>
      </c>
      <c r="J8" s="123" t="s">
        <v>35</v>
      </c>
      <c r="K8" s="121" t="s">
        <v>4</v>
      </c>
      <c r="L8" s="122" t="s">
        <v>3</v>
      </c>
      <c r="M8" s="123" t="s">
        <v>4</v>
      </c>
      <c r="N8" s="123" t="s">
        <v>35</v>
      </c>
      <c r="O8" s="121" t="s">
        <v>4</v>
      </c>
      <c r="P8" s="122" t="s">
        <v>3</v>
      </c>
      <c r="Q8" s="123" t="s">
        <v>4</v>
      </c>
      <c r="R8" s="123" t="s">
        <v>35</v>
      </c>
      <c r="S8" s="121" t="s">
        <v>4</v>
      </c>
      <c r="T8" s="122" t="s">
        <v>3</v>
      </c>
      <c r="U8" s="123" t="s">
        <v>4</v>
      </c>
      <c r="V8" s="123" t="s">
        <v>35</v>
      </c>
      <c r="W8" s="121" t="s">
        <v>4</v>
      </c>
      <c r="X8" s="122" t="s">
        <v>3</v>
      </c>
      <c r="Y8" s="123" t="s">
        <v>4</v>
      </c>
      <c r="Z8" s="123" t="s">
        <v>35</v>
      </c>
      <c r="AA8" s="121" t="s">
        <v>4</v>
      </c>
      <c r="AB8" s="122" t="s">
        <v>3</v>
      </c>
      <c r="AC8" s="123" t="s">
        <v>4</v>
      </c>
      <c r="AD8" s="123" t="s">
        <v>35</v>
      </c>
      <c r="AE8" s="121" t="s">
        <v>4</v>
      </c>
      <c r="AF8" s="122" t="s">
        <v>3</v>
      </c>
      <c r="AG8" s="123" t="s">
        <v>4</v>
      </c>
      <c r="AH8" s="123" t="s">
        <v>35</v>
      </c>
      <c r="AI8" s="121" t="s">
        <v>4</v>
      </c>
      <c r="AJ8" s="122" t="s">
        <v>3</v>
      </c>
      <c r="AK8" s="123" t="s">
        <v>4</v>
      </c>
      <c r="AL8" s="123" t="s">
        <v>35</v>
      </c>
      <c r="AM8" s="121" t="s">
        <v>4</v>
      </c>
    </row>
    <row r="9" spans="1:39" ht="27.75" customHeight="1">
      <c r="A9" s="78">
        <v>1</v>
      </c>
      <c r="B9" s="101" t="s">
        <v>85</v>
      </c>
      <c r="C9" s="104"/>
      <c r="D9" s="30"/>
      <c r="E9" s="74"/>
      <c r="F9" s="26"/>
      <c r="G9" s="124"/>
      <c r="H9" s="125"/>
      <c r="I9" s="126"/>
      <c r="J9" s="126"/>
      <c r="K9" s="124"/>
      <c r="L9" s="125"/>
      <c r="M9" s="127"/>
      <c r="N9" s="126"/>
      <c r="O9" s="124"/>
      <c r="P9" s="125"/>
      <c r="Q9" s="126"/>
      <c r="R9" s="126"/>
      <c r="S9" s="124"/>
      <c r="T9" s="125"/>
      <c r="U9" s="127"/>
      <c r="V9" s="126"/>
      <c r="W9" s="124"/>
      <c r="X9" s="125"/>
      <c r="Y9" s="127"/>
      <c r="Z9" s="126"/>
      <c r="AA9" s="124"/>
      <c r="AB9" s="125"/>
      <c r="AC9" s="127"/>
      <c r="AD9" s="126"/>
      <c r="AE9" s="75"/>
      <c r="AF9" s="30"/>
      <c r="AG9" s="74"/>
      <c r="AH9" s="26"/>
      <c r="AI9" s="76"/>
      <c r="AJ9" s="77"/>
      <c r="AK9" s="74"/>
      <c r="AL9" s="74"/>
      <c r="AM9" s="76"/>
    </row>
    <row r="10" spans="1:39" ht="28.5" customHeight="1">
      <c r="A10" s="69">
        <v>2</v>
      </c>
      <c r="B10" s="102" t="s">
        <v>86</v>
      </c>
      <c r="C10" s="70" t="s">
        <v>103</v>
      </c>
      <c r="D10" s="30"/>
      <c r="E10" s="27"/>
      <c r="F10" s="26"/>
      <c r="G10" s="128"/>
      <c r="H10" s="125"/>
      <c r="I10" s="129"/>
      <c r="J10" s="130"/>
      <c r="K10" s="128"/>
      <c r="L10" s="125"/>
      <c r="M10" s="127"/>
      <c r="N10" s="126"/>
      <c r="O10" s="128"/>
      <c r="P10" s="131"/>
      <c r="Q10" s="129"/>
      <c r="R10" s="130"/>
      <c r="S10" s="128"/>
      <c r="T10" s="125"/>
      <c r="U10" s="129"/>
      <c r="V10" s="130"/>
      <c r="W10" s="128"/>
      <c r="X10" s="125"/>
      <c r="Y10" s="129"/>
      <c r="Z10" s="126"/>
      <c r="AA10" s="128"/>
      <c r="AB10" s="131"/>
      <c r="AC10" s="130"/>
      <c r="AD10" s="130"/>
      <c r="AE10" s="72"/>
      <c r="AF10" s="30"/>
      <c r="AG10" s="27"/>
      <c r="AH10" s="26"/>
      <c r="AI10" s="72"/>
      <c r="AJ10" s="77"/>
      <c r="AK10" s="27"/>
      <c r="AL10" s="27"/>
      <c r="AM10" s="72"/>
    </row>
    <row r="11" spans="1:39" ht="35.25" customHeight="1">
      <c r="A11" s="69">
        <v>3</v>
      </c>
      <c r="B11" s="102" t="s">
        <v>87</v>
      </c>
      <c r="C11" s="70" t="s">
        <v>104</v>
      </c>
      <c r="D11" s="30"/>
      <c r="E11" s="27"/>
      <c r="F11" s="26"/>
      <c r="G11" s="128"/>
      <c r="H11" s="125"/>
      <c r="I11" s="130"/>
      <c r="J11" s="130"/>
      <c r="K11" s="128"/>
      <c r="L11" s="131"/>
      <c r="M11" s="129"/>
      <c r="N11" s="130"/>
      <c r="O11" s="128"/>
      <c r="P11" s="131"/>
      <c r="Q11" s="129"/>
      <c r="R11" s="130"/>
      <c r="S11" s="128"/>
      <c r="T11" s="125"/>
      <c r="U11" s="129"/>
      <c r="V11" s="130"/>
      <c r="W11" s="128"/>
      <c r="X11" s="125"/>
      <c r="Y11" s="129"/>
      <c r="Z11" s="126"/>
      <c r="AA11" s="128"/>
      <c r="AB11" s="131"/>
      <c r="AC11" s="130"/>
      <c r="AD11" s="130"/>
      <c r="AE11" s="72"/>
      <c r="AF11" s="30"/>
      <c r="AG11" s="27"/>
      <c r="AH11" s="26"/>
      <c r="AI11" s="72"/>
      <c r="AJ11" s="77"/>
      <c r="AK11" s="27"/>
      <c r="AL11" s="27"/>
      <c r="AM11" s="72"/>
    </row>
    <row r="12" spans="1:39" ht="35.25" customHeight="1">
      <c r="A12" s="69">
        <v>4</v>
      </c>
      <c r="B12" s="102" t="s">
        <v>88</v>
      </c>
      <c r="C12" s="70" t="s">
        <v>105</v>
      </c>
      <c r="D12" s="30"/>
      <c r="E12" s="27"/>
      <c r="F12" s="26"/>
      <c r="G12" s="128"/>
      <c r="H12" s="131"/>
      <c r="I12" s="129"/>
      <c r="J12" s="130"/>
      <c r="K12" s="128"/>
      <c r="L12" s="131"/>
      <c r="M12" s="129"/>
      <c r="N12" s="130"/>
      <c r="O12" s="128"/>
      <c r="P12" s="131"/>
      <c r="Q12" s="129"/>
      <c r="R12" s="130"/>
      <c r="S12" s="128"/>
      <c r="T12" s="131"/>
      <c r="U12" s="129"/>
      <c r="V12" s="130"/>
      <c r="W12" s="128"/>
      <c r="X12" s="125"/>
      <c r="Y12" s="129"/>
      <c r="Z12" s="126"/>
      <c r="AA12" s="128"/>
      <c r="AB12" s="131"/>
      <c r="AC12" s="130"/>
      <c r="AD12" s="130"/>
      <c r="AE12" s="72"/>
      <c r="AF12" s="30"/>
      <c r="AG12" s="27"/>
      <c r="AH12" s="26"/>
      <c r="AI12" s="72"/>
      <c r="AJ12" s="77"/>
      <c r="AK12" s="27"/>
      <c r="AL12" s="27"/>
      <c r="AM12" s="72"/>
    </row>
    <row r="13" spans="1:39" ht="30.75" customHeight="1">
      <c r="A13" s="69">
        <v>5</v>
      </c>
      <c r="B13" s="102" t="s">
        <v>89</v>
      </c>
      <c r="C13" s="70" t="s">
        <v>106</v>
      </c>
      <c r="D13" s="30"/>
      <c r="E13" s="27"/>
      <c r="F13" s="26"/>
      <c r="G13" s="128"/>
      <c r="H13" s="131"/>
      <c r="I13" s="130"/>
      <c r="J13" s="130"/>
      <c r="K13" s="128"/>
      <c r="L13" s="131"/>
      <c r="M13" s="129"/>
      <c r="N13" s="130"/>
      <c r="O13" s="128"/>
      <c r="P13" s="131"/>
      <c r="Q13" s="129"/>
      <c r="R13" s="130"/>
      <c r="S13" s="128"/>
      <c r="T13" s="131"/>
      <c r="U13" s="129"/>
      <c r="V13" s="130"/>
      <c r="W13" s="128"/>
      <c r="X13" s="125"/>
      <c r="Y13" s="129"/>
      <c r="Z13" s="126"/>
      <c r="AA13" s="128"/>
      <c r="AB13" s="131"/>
      <c r="AC13" s="130"/>
      <c r="AD13" s="130"/>
      <c r="AE13" s="72"/>
      <c r="AF13" s="30"/>
      <c r="AG13" s="27"/>
      <c r="AH13" s="26"/>
      <c r="AI13" s="72"/>
      <c r="AJ13" s="77"/>
      <c r="AK13" s="27"/>
      <c r="AL13" s="27"/>
      <c r="AM13" s="72"/>
    </row>
    <row r="14" spans="1:39" ht="28.5" customHeight="1">
      <c r="A14" s="69">
        <v>6</v>
      </c>
      <c r="B14" s="102" t="s">
        <v>90</v>
      </c>
      <c r="C14" s="70"/>
      <c r="D14" s="30"/>
      <c r="E14" s="27"/>
      <c r="F14" s="26"/>
      <c r="G14" s="128"/>
      <c r="H14" s="131"/>
      <c r="I14" s="130"/>
      <c r="J14" s="130"/>
      <c r="K14" s="128"/>
      <c r="L14" s="131"/>
      <c r="M14" s="129"/>
      <c r="N14" s="130"/>
      <c r="O14" s="128"/>
      <c r="P14" s="131"/>
      <c r="Q14" s="129"/>
      <c r="R14" s="130"/>
      <c r="S14" s="128"/>
      <c r="T14" s="131"/>
      <c r="U14" s="129"/>
      <c r="V14" s="130"/>
      <c r="W14" s="128"/>
      <c r="X14" s="125"/>
      <c r="Y14" s="129"/>
      <c r="Z14" s="126"/>
      <c r="AA14" s="128"/>
      <c r="AB14" s="131"/>
      <c r="AC14" s="130"/>
      <c r="AD14" s="130"/>
      <c r="AE14" s="72"/>
      <c r="AF14" s="30"/>
      <c r="AG14" s="27"/>
      <c r="AH14" s="26"/>
      <c r="AI14" s="72"/>
      <c r="AJ14" s="77"/>
      <c r="AK14" s="27"/>
      <c r="AL14" s="27"/>
      <c r="AM14" s="72"/>
    </row>
    <row r="15" spans="1:39" ht="27.75" customHeight="1">
      <c r="A15" s="69">
        <v>7</v>
      </c>
      <c r="B15" s="102" t="s">
        <v>91</v>
      </c>
      <c r="C15" s="70" t="s">
        <v>107</v>
      </c>
      <c r="D15" s="30"/>
      <c r="E15" s="27"/>
      <c r="F15" s="26"/>
      <c r="G15" s="128"/>
      <c r="H15" s="131"/>
      <c r="I15" s="130"/>
      <c r="J15" s="130"/>
      <c r="K15" s="128"/>
      <c r="L15" s="131"/>
      <c r="M15" s="129"/>
      <c r="N15" s="130"/>
      <c r="O15" s="128"/>
      <c r="P15" s="131"/>
      <c r="Q15" s="129"/>
      <c r="R15" s="130"/>
      <c r="S15" s="128"/>
      <c r="T15" s="131"/>
      <c r="U15" s="129"/>
      <c r="V15" s="130"/>
      <c r="W15" s="128"/>
      <c r="X15" s="125"/>
      <c r="Y15" s="129"/>
      <c r="Z15" s="126"/>
      <c r="AA15" s="128"/>
      <c r="AB15" s="131"/>
      <c r="AC15" s="130"/>
      <c r="AD15" s="130"/>
      <c r="AE15" s="72"/>
      <c r="AF15" s="30"/>
      <c r="AG15" s="27"/>
      <c r="AH15" s="26"/>
      <c r="AI15" s="72"/>
      <c r="AJ15" s="77"/>
      <c r="AK15" s="27"/>
      <c r="AL15" s="27"/>
      <c r="AM15" s="72"/>
    </row>
    <row r="16" spans="1:39" ht="35.25" customHeight="1">
      <c r="A16" s="69">
        <v>8</v>
      </c>
      <c r="B16" s="102" t="s">
        <v>92</v>
      </c>
      <c r="C16" s="70" t="s">
        <v>108</v>
      </c>
      <c r="D16" s="30"/>
      <c r="E16" s="27"/>
      <c r="F16" s="26"/>
      <c r="G16" s="128"/>
      <c r="H16" s="131"/>
      <c r="I16" s="130"/>
      <c r="J16" s="130"/>
      <c r="K16" s="128"/>
      <c r="L16" s="131"/>
      <c r="M16" s="129"/>
      <c r="N16" s="130"/>
      <c r="O16" s="128"/>
      <c r="P16" s="131"/>
      <c r="Q16" s="129"/>
      <c r="R16" s="130"/>
      <c r="S16" s="128"/>
      <c r="T16" s="131"/>
      <c r="U16" s="129"/>
      <c r="V16" s="130"/>
      <c r="W16" s="128"/>
      <c r="X16" s="125"/>
      <c r="Y16" s="129"/>
      <c r="Z16" s="126"/>
      <c r="AA16" s="128"/>
      <c r="AB16" s="131"/>
      <c r="AC16" s="130"/>
      <c r="AD16" s="130"/>
      <c r="AE16" s="72"/>
      <c r="AF16" s="30"/>
      <c r="AG16" s="27"/>
      <c r="AH16" s="26"/>
      <c r="AI16" s="72"/>
      <c r="AJ16" s="77"/>
      <c r="AK16" s="27"/>
      <c r="AL16" s="27"/>
      <c r="AM16" s="72"/>
    </row>
    <row r="17" spans="1:39" ht="35.25" customHeight="1">
      <c r="A17" s="69">
        <v>9</v>
      </c>
      <c r="B17" s="102" t="s">
        <v>93</v>
      </c>
      <c r="C17" s="70" t="s">
        <v>109</v>
      </c>
      <c r="D17" s="30"/>
      <c r="E17" s="27"/>
      <c r="F17" s="26"/>
      <c r="G17" s="128"/>
      <c r="H17" s="131"/>
      <c r="I17" s="130"/>
      <c r="J17" s="130"/>
      <c r="K17" s="128"/>
      <c r="L17" s="131"/>
      <c r="M17" s="129"/>
      <c r="N17" s="130"/>
      <c r="O17" s="128"/>
      <c r="P17" s="131"/>
      <c r="Q17" s="129"/>
      <c r="R17" s="130"/>
      <c r="S17" s="128"/>
      <c r="T17" s="131"/>
      <c r="U17" s="129"/>
      <c r="V17" s="130"/>
      <c r="W17" s="128"/>
      <c r="X17" s="125"/>
      <c r="Y17" s="129"/>
      <c r="Z17" s="126"/>
      <c r="AA17" s="128"/>
      <c r="AB17" s="131"/>
      <c r="AC17" s="130"/>
      <c r="AD17" s="130"/>
      <c r="AE17" s="72"/>
      <c r="AF17" s="30"/>
      <c r="AG17" s="27"/>
      <c r="AH17" s="26"/>
      <c r="AI17" s="72"/>
      <c r="AJ17" s="77"/>
      <c r="AK17" s="27"/>
      <c r="AL17" s="27"/>
      <c r="AM17" s="72"/>
    </row>
    <row r="18" spans="1:39" ht="35.25" customHeight="1">
      <c r="A18" s="69">
        <v>10</v>
      </c>
      <c r="B18" s="102" t="s">
        <v>94</v>
      </c>
      <c r="C18" s="70" t="s">
        <v>110</v>
      </c>
      <c r="D18" s="30"/>
      <c r="E18" s="27"/>
      <c r="F18" s="26"/>
      <c r="G18" s="128"/>
      <c r="H18" s="131"/>
      <c r="I18" s="130"/>
      <c r="J18" s="130"/>
      <c r="K18" s="128"/>
      <c r="L18" s="131"/>
      <c r="M18" s="129"/>
      <c r="N18" s="130"/>
      <c r="O18" s="128"/>
      <c r="P18" s="131"/>
      <c r="Q18" s="129"/>
      <c r="R18" s="130"/>
      <c r="S18" s="128"/>
      <c r="T18" s="131"/>
      <c r="U18" s="129"/>
      <c r="V18" s="130"/>
      <c r="W18" s="128"/>
      <c r="X18" s="125"/>
      <c r="Y18" s="129"/>
      <c r="Z18" s="126"/>
      <c r="AA18" s="128"/>
      <c r="AB18" s="131"/>
      <c r="AC18" s="130"/>
      <c r="AD18" s="130"/>
      <c r="AE18" s="72"/>
      <c r="AF18" s="30"/>
      <c r="AG18" s="27"/>
      <c r="AH18" s="26"/>
      <c r="AI18" s="72"/>
      <c r="AJ18" s="77"/>
      <c r="AK18" s="27"/>
      <c r="AL18" s="27"/>
      <c r="AM18" s="72"/>
    </row>
    <row r="19" spans="1:39" ht="35.25" customHeight="1">
      <c r="A19" s="69">
        <v>11</v>
      </c>
      <c r="B19" s="102" t="s">
        <v>95</v>
      </c>
      <c r="C19" s="70" t="s">
        <v>111</v>
      </c>
      <c r="D19" s="30"/>
      <c r="E19" s="27"/>
      <c r="F19" s="26"/>
      <c r="G19" s="128"/>
      <c r="H19" s="131"/>
      <c r="I19" s="130"/>
      <c r="J19" s="130"/>
      <c r="K19" s="128"/>
      <c r="L19" s="131"/>
      <c r="M19" s="129"/>
      <c r="N19" s="130"/>
      <c r="O19" s="128"/>
      <c r="P19" s="131"/>
      <c r="Q19" s="129"/>
      <c r="R19" s="130"/>
      <c r="S19" s="128"/>
      <c r="T19" s="131"/>
      <c r="U19" s="129"/>
      <c r="V19" s="130"/>
      <c r="W19" s="128"/>
      <c r="X19" s="125"/>
      <c r="Y19" s="129"/>
      <c r="Z19" s="126"/>
      <c r="AA19" s="128"/>
      <c r="AB19" s="131"/>
      <c r="AC19" s="130"/>
      <c r="AD19" s="130"/>
      <c r="AE19" s="72"/>
      <c r="AF19" s="30"/>
      <c r="AG19" s="27"/>
      <c r="AH19" s="26"/>
      <c r="AI19" s="72"/>
      <c r="AJ19" s="77"/>
      <c r="AK19" s="27"/>
      <c r="AL19" s="27"/>
      <c r="AM19" s="72"/>
    </row>
    <row r="20" spans="1:39" ht="35.25" customHeight="1">
      <c r="A20" s="69">
        <v>12</v>
      </c>
      <c r="B20" s="102" t="s">
        <v>96</v>
      </c>
      <c r="C20" s="70" t="s">
        <v>112</v>
      </c>
      <c r="D20" s="30"/>
      <c r="E20" s="27"/>
      <c r="F20" s="26"/>
      <c r="G20" s="128"/>
      <c r="H20" s="131"/>
      <c r="I20" s="130"/>
      <c r="J20" s="130"/>
      <c r="K20" s="128"/>
      <c r="L20" s="131"/>
      <c r="M20" s="129"/>
      <c r="N20" s="130"/>
      <c r="O20" s="128"/>
      <c r="P20" s="131"/>
      <c r="Q20" s="129"/>
      <c r="R20" s="130"/>
      <c r="S20" s="128"/>
      <c r="T20" s="131"/>
      <c r="U20" s="129"/>
      <c r="V20" s="130"/>
      <c r="W20" s="128"/>
      <c r="X20" s="125"/>
      <c r="Y20" s="129"/>
      <c r="Z20" s="126"/>
      <c r="AA20" s="128"/>
      <c r="AB20" s="131"/>
      <c r="AC20" s="130"/>
      <c r="AD20" s="130"/>
      <c r="AE20" s="72"/>
      <c r="AF20" s="30"/>
      <c r="AG20" s="27"/>
      <c r="AH20" s="26"/>
      <c r="AI20" s="72"/>
      <c r="AJ20" s="77"/>
      <c r="AK20" s="27"/>
      <c r="AL20" s="27"/>
      <c r="AM20" s="72"/>
    </row>
    <row r="21" spans="1:39" ht="35.25" customHeight="1">
      <c r="A21" s="69">
        <v>13</v>
      </c>
      <c r="B21" s="102" t="s">
        <v>97</v>
      </c>
      <c r="C21" s="70" t="s">
        <v>113</v>
      </c>
      <c r="D21" s="30"/>
      <c r="E21" s="27"/>
      <c r="F21" s="26"/>
      <c r="G21" s="128"/>
      <c r="H21" s="131"/>
      <c r="I21" s="130"/>
      <c r="J21" s="130"/>
      <c r="K21" s="128"/>
      <c r="L21" s="131"/>
      <c r="M21" s="129"/>
      <c r="N21" s="130"/>
      <c r="O21" s="128"/>
      <c r="P21" s="131"/>
      <c r="Q21" s="129"/>
      <c r="R21" s="130"/>
      <c r="S21" s="128"/>
      <c r="T21" s="131"/>
      <c r="U21" s="129"/>
      <c r="V21" s="130"/>
      <c r="W21" s="128"/>
      <c r="X21" s="125"/>
      <c r="Y21" s="129"/>
      <c r="Z21" s="126"/>
      <c r="AA21" s="128"/>
      <c r="AB21" s="131"/>
      <c r="AC21" s="130"/>
      <c r="AD21" s="130"/>
      <c r="AE21" s="72"/>
      <c r="AF21" s="30"/>
      <c r="AG21" s="27"/>
      <c r="AH21" s="26"/>
      <c r="AI21" s="72"/>
      <c r="AJ21" s="77"/>
      <c r="AK21" s="27"/>
      <c r="AL21" s="27"/>
      <c r="AM21" s="72"/>
    </row>
    <row r="22" spans="1:39" ht="30" customHeight="1">
      <c r="A22" s="69">
        <v>14</v>
      </c>
      <c r="B22" s="102" t="s">
        <v>98</v>
      </c>
      <c r="C22" s="70" t="s">
        <v>114</v>
      </c>
      <c r="D22" s="30"/>
      <c r="E22" s="27"/>
      <c r="F22" s="26"/>
      <c r="G22" s="128"/>
      <c r="H22" s="131"/>
      <c r="I22" s="130"/>
      <c r="J22" s="130"/>
      <c r="K22" s="128"/>
      <c r="L22" s="131"/>
      <c r="M22" s="129"/>
      <c r="N22" s="130"/>
      <c r="O22" s="128"/>
      <c r="P22" s="131"/>
      <c r="Q22" s="129"/>
      <c r="R22" s="130"/>
      <c r="S22" s="128"/>
      <c r="T22" s="131"/>
      <c r="U22" s="129"/>
      <c r="V22" s="130"/>
      <c r="W22" s="128"/>
      <c r="X22" s="125"/>
      <c r="Y22" s="129"/>
      <c r="Z22" s="126"/>
      <c r="AA22" s="128"/>
      <c r="AB22" s="131"/>
      <c r="AC22" s="130"/>
      <c r="AD22" s="130"/>
      <c r="AE22" s="72"/>
      <c r="AF22" s="30"/>
      <c r="AG22" s="27"/>
      <c r="AH22" s="26"/>
      <c r="AI22" s="72"/>
      <c r="AJ22" s="77"/>
      <c r="AK22" s="27"/>
      <c r="AL22" s="27"/>
      <c r="AM22" s="72"/>
    </row>
    <row r="23" spans="1:39" ht="27" customHeight="1">
      <c r="A23" s="69">
        <v>15</v>
      </c>
      <c r="B23" s="102" t="s">
        <v>99</v>
      </c>
      <c r="C23" s="70" t="s">
        <v>115</v>
      </c>
      <c r="D23" s="30"/>
      <c r="E23" s="27"/>
      <c r="F23" s="26"/>
      <c r="G23" s="128"/>
      <c r="H23" s="131"/>
      <c r="I23" s="130"/>
      <c r="J23" s="130"/>
      <c r="K23" s="128"/>
      <c r="L23" s="131"/>
      <c r="M23" s="129"/>
      <c r="N23" s="130"/>
      <c r="O23" s="128"/>
      <c r="P23" s="131"/>
      <c r="Q23" s="129"/>
      <c r="R23" s="130"/>
      <c r="S23" s="128"/>
      <c r="T23" s="131"/>
      <c r="U23" s="129"/>
      <c r="V23" s="130"/>
      <c r="W23" s="128"/>
      <c r="X23" s="125"/>
      <c r="Y23" s="129"/>
      <c r="Z23" s="126"/>
      <c r="AA23" s="128"/>
      <c r="AB23" s="131"/>
      <c r="AC23" s="130"/>
      <c r="AD23" s="130"/>
      <c r="AE23" s="72"/>
      <c r="AF23" s="30"/>
      <c r="AG23" s="27"/>
      <c r="AH23" s="26"/>
      <c r="AI23" s="72"/>
      <c r="AJ23" s="77"/>
      <c r="AK23" s="27"/>
      <c r="AL23" s="27"/>
      <c r="AM23" s="72"/>
    </row>
    <row r="24" spans="1:39" ht="30" customHeight="1">
      <c r="A24" s="69">
        <v>16</v>
      </c>
      <c r="B24" s="102" t="s">
        <v>100</v>
      </c>
      <c r="C24" s="70" t="s">
        <v>116</v>
      </c>
      <c r="D24" s="30"/>
      <c r="E24" s="27"/>
      <c r="F24" s="26"/>
      <c r="G24" s="128"/>
      <c r="H24" s="131"/>
      <c r="I24" s="130"/>
      <c r="J24" s="130"/>
      <c r="K24" s="128"/>
      <c r="L24" s="131"/>
      <c r="M24" s="129"/>
      <c r="N24" s="130"/>
      <c r="O24" s="128"/>
      <c r="P24" s="131"/>
      <c r="Q24" s="129"/>
      <c r="R24" s="130"/>
      <c r="S24" s="128"/>
      <c r="T24" s="131"/>
      <c r="U24" s="129"/>
      <c r="V24" s="130"/>
      <c r="W24" s="128"/>
      <c r="X24" s="125"/>
      <c r="Y24" s="129"/>
      <c r="Z24" s="126"/>
      <c r="AA24" s="128"/>
      <c r="AB24" s="131"/>
      <c r="AC24" s="130"/>
      <c r="AD24" s="130"/>
      <c r="AE24" s="72"/>
      <c r="AF24" s="30"/>
      <c r="AG24" s="27"/>
      <c r="AH24" s="26"/>
      <c r="AI24" s="72"/>
      <c r="AJ24" s="77"/>
      <c r="AK24" s="27"/>
      <c r="AL24" s="27"/>
      <c r="AM24" s="72"/>
    </row>
    <row r="25" spans="1:39" ht="35.25" customHeight="1">
      <c r="A25" s="69">
        <v>17</v>
      </c>
      <c r="B25" s="102" t="s">
        <v>101</v>
      </c>
      <c r="C25" s="70" t="s">
        <v>117</v>
      </c>
      <c r="D25" s="30"/>
      <c r="E25" s="27"/>
      <c r="F25" s="26"/>
      <c r="G25" s="128"/>
      <c r="H25" s="131"/>
      <c r="I25" s="130"/>
      <c r="J25" s="130"/>
      <c r="K25" s="128"/>
      <c r="L25" s="131"/>
      <c r="M25" s="129"/>
      <c r="N25" s="130"/>
      <c r="O25" s="128"/>
      <c r="P25" s="131"/>
      <c r="Q25" s="129"/>
      <c r="R25" s="130"/>
      <c r="S25" s="128"/>
      <c r="T25" s="131"/>
      <c r="U25" s="129"/>
      <c r="V25" s="130"/>
      <c r="W25" s="128"/>
      <c r="X25" s="125"/>
      <c r="Y25" s="129"/>
      <c r="Z25" s="126"/>
      <c r="AA25" s="128"/>
      <c r="AB25" s="131"/>
      <c r="AC25" s="130"/>
      <c r="AD25" s="130"/>
      <c r="AE25" s="72"/>
      <c r="AF25" s="30"/>
      <c r="AG25" s="27"/>
      <c r="AH25" s="26"/>
      <c r="AI25" s="72"/>
      <c r="AJ25" s="77"/>
      <c r="AK25" s="27"/>
      <c r="AL25" s="27"/>
      <c r="AM25" s="72"/>
    </row>
    <row r="26" spans="1:39" ht="35.25" customHeight="1" thickBot="1">
      <c r="A26" s="69">
        <v>18</v>
      </c>
      <c r="B26" s="103" t="s">
        <v>102</v>
      </c>
      <c r="C26" s="105"/>
      <c r="D26" s="30"/>
      <c r="E26" s="27"/>
      <c r="F26" s="26"/>
      <c r="G26" s="128"/>
      <c r="H26" s="131"/>
      <c r="I26" s="130"/>
      <c r="J26" s="130"/>
      <c r="K26" s="128"/>
      <c r="L26" s="131"/>
      <c r="M26" s="129"/>
      <c r="N26" s="130"/>
      <c r="O26" s="128"/>
      <c r="P26" s="131"/>
      <c r="Q26" s="129"/>
      <c r="R26" s="130"/>
      <c r="S26" s="128"/>
      <c r="T26" s="131"/>
      <c r="U26" s="129"/>
      <c r="V26" s="130"/>
      <c r="W26" s="128"/>
      <c r="X26" s="125"/>
      <c r="Y26" s="129"/>
      <c r="Z26" s="126"/>
      <c r="AA26" s="128"/>
      <c r="AB26" s="131"/>
      <c r="AC26" s="130"/>
      <c r="AD26" s="130"/>
      <c r="AE26" s="72"/>
      <c r="AF26" s="30"/>
      <c r="AG26" s="27"/>
      <c r="AH26" s="26"/>
      <c r="AI26" s="72"/>
      <c r="AJ26" s="77"/>
      <c r="AK26" s="27"/>
      <c r="AL26" s="27"/>
      <c r="AM26" s="72"/>
    </row>
    <row r="27" spans="1:39" ht="35.25" customHeight="1" thickBot="1">
      <c r="A27" s="69">
        <v>19</v>
      </c>
      <c r="B27" s="106" t="s">
        <v>119</v>
      </c>
      <c r="C27" s="71" t="s">
        <v>118</v>
      </c>
      <c r="D27" s="30"/>
      <c r="E27" s="27"/>
      <c r="F27" s="26"/>
      <c r="G27" s="128"/>
      <c r="H27" s="131"/>
      <c r="I27" s="130"/>
      <c r="J27" s="130"/>
      <c r="K27" s="128"/>
      <c r="L27" s="131"/>
      <c r="M27" s="129"/>
      <c r="N27" s="130"/>
      <c r="O27" s="128"/>
      <c r="P27" s="131"/>
      <c r="Q27" s="129"/>
      <c r="R27" s="130"/>
      <c r="S27" s="128"/>
      <c r="T27" s="131"/>
      <c r="U27" s="129"/>
      <c r="V27" s="130"/>
      <c r="W27" s="128"/>
      <c r="X27" s="125"/>
      <c r="Y27" s="129"/>
      <c r="Z27" s="126"/>
      <c r="AA27" s="128"/>
      <c r="AB27" s="131"/>
      <c r="AC27" s="130"/>
      <c r="AD27" s="130"/>
      <c r="AE27" s="72"/>
      <c r="AF27" s="30"/>
      <c r="AG27" s="27"/>
      <c r="AH27" s="26"/>
      <c r="AI27" s="72"/>
      <c r="AJ27" s="77"/>
      <c r="AK27" s="27"/>
      <c r="AL27" s="27"/>
      <c r="AM27" s="72"/>
    </row>
    <row r="28" spans="1:39" ht="47.25" customHeight="1" thickBot="1">
      <c r="A28" s="172" t="s">
        <v>1</v>
      </c>
      <c r="B28" s="173"/>
      <c r="C28" s="73"/>
      <c r="D28" s="35"/>
      <c r="E28" s="32"/>
      <c r="F28" s="33"/>
      <c r="G28" s="132"/>
      <c r="H28" s="133"/>
      <c r="I28" s="134"/>
      <c r="J28" s="134"/>
      <c r="K28" s="132"/>
      <c r="L28" s="131"/>
      <c r="M28" s="129"/>
      <c r="N28" s="130"/>
      <c r="O28" s="132"/>
      <c r="P28" s="135"/>
      <c r="Q28" s="134"/>
      <c r="R28" s="134"/>
      <c r="S28" s="136"/>
      <c r="T28" s="133"/>
      <c r="U28" s="134"/>
      <c r="V28" s="134"/>
      <c r="W28" s="132"/>
      <c r="X28" s="135"/>
      <c r="Y28" s="134"/>
      <c r="Z28" s="134"/>
      <c r="AA28" s="136"/>
      <c r="AB28" s="133"/>
      <c r="AC28" s="134"/>
      <c r="AD28" s="137"/>
      <c r="AE28" s="34"/>
      <c r="AF28" s="35"/>
      <c r="AG28" s="33"/>
      <c r="AH28" s="33"/>
      <c r="AI28" s="34"/>
      <c r="AJ28" s="31"/>
      <c r="AK28" s="33"/>
      <c r="AL28" s="33"/>
      <c r="AM28" s="36"/>
    </row>
    <row r="29" spans="1:39" s="120" customFormat="1" ht="15.75" customHeight="1">
      <c r="A29" s="118"/>
      <c r="B29" s="119"/>
      <c r="C29" s="119"/>
      <c r="D29" s="118"/>
      <c r="E29" s="118"/>
      <c r="F29" s="118"/>
      <c r="G29" s="138"/>
      <c r="H29" s="138"/>
      <c r="I29" s="138"/>
      <c r="J29" s="138"/>
      <c r="K29" s="138"/>
      <c r="L29" s="139"/>
      <c r="M29" s="139"/>
      <c r="N29" s="139"/>
      <c r="O29" s="139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18"/>
      <c r="AF29" s="118"/>
      <c r="AG29" s="118"/>
      <c r="AH29" s="118"/>
      <c r="AI29" s="118"/>
      <c r="AJ29" s="118"/>
      <c r="AK29" s="118"/>
      <c r="AL29" s="118"/>
      <c r="AM29" s="118"/>
    </row>
    <row r="30" spans="1:39" ht="22.5" customHeight="1">
      <c r="A30" s="142" t="s">
        <v>177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</row>
  </sheetData>
  <sheetProtection/>
  <mergeCells count="42">
    <mergeCell ref="P7:S7"/>
    <mergeCell ref="T7:W7"/>
    <mergeCell ref="AB6:AE6"/>
    <mergeCell ref="X6:AA6"/>
    <mergeCell ref="H7:K7"/>
    <mergeCell ref="X7:AA7"/>
    <mergeCell ref="AJ6:AM6"/>
    <mergeCell ref="AJ5:AM5"/>
    <mergeCell ref="AJ7:AM7"/>
    <mergeCell ref="T6:W6"/>
    <mergeCell ref="AF6:AI6"/>
    <mergeCell ref="D5:G5"/>
    <mergeCell ref="T5:W5"/>
    <mergeCell ref="D7:G7"/>
    <mergeCell ref="AB7:AE7"/>
    <mergeCell ref="AF7:AI7"/>
    <mergeCell ref="D4:G4"/>
    <mergeCell ref="H4:K4"/>
    <mergeCell ref="AF4:AI4"/>
    <mergeCell ref="L7:O7"/>
    <mergeCell ref="D6:G6"/>
    <mergeCell ref="H5:K5"/>
    <mergeCell ref="L5:O5"/>
    <mergeCell ref="P5:S5"/>
    <mergeCell ref="H6:K6"/>
    <mergeCell ref="L4:O4"/>
    <mergeCell ref="T4:W4"/>
    <mergeCell ref="X4:AA4"/>
    <mergeCell ref="AB4:AE4"/>
    <mergeCell ref="X5:AA5"/>
    <mergeCell ref="L6:O6"/>
    <mergeCell ref="P6:S6"/>
    <mergeCell ref="A1:AM2"/>
    <mergeCell ref="D3:AM3"/>
    <mergeCell ref="A30:AM30"/>
    <mergeCell ref="P4:S4"/>
    <mergeCell ref="A3:A8"/>
    <mergeCell ref="B3:B8"/>
    <mergeCell ref="C3:C8"/>
    <mergeCell ref="A28:B28"/>
    <mergeCell ref="AB5:AE5"/>
    <mergeCell ref="AF5:AI5"/>
  </mergeCells>
  <printOptions horizontalCentered="1"/>
  <pageMargins left="0" right="0" top="0.3937007874015748" bottom="0.1968503937007874" header="0" footer="0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14.00390625" style="0" customWidth="1"/>
    <col min="2" max="2" width="55.00390625" style="0" customWidth="1"/>
    <col min="3" max="3" width="15.7109375" style="0" customWidth="1"/>
    <col min="4" max="4" width="24.00390625" style="0" customWidth="1"/>
    <col min="5" max="5" width="10.7109375" style="0" customWidth="1"/>
    <col min="6" max="6" width="22.140625" style="0" customWidth="1"/>
    <col min="7" max="7" width="27.140625" style="0" customWidth="1"/>
  </cols>
  <sheetData>
    <row r="1" spans="1:7" ht="15" customHeight="1">
      <c r="A1" s="178" t="s">
        <v>27</v>
      </c>
      <c r="B1" s="179"/>
      <c r="C1" s="9"/>
      <c r="D1" s="42"/>
      <c r="E1" s="42"/>
      <c r="F1" s="42"/>
      <c r="G1" s="42"/>
    </row>
    <row r="2" spans="1:7" ht="15" customHeight="1">
      <c r="A2" s="178" t="s">
        <v>28</v>
      </c>
      <c r="B2" s="179"/>
      <c r="C2" s="9" t="s">
        <v>147</v>
      </c>
      <c r="D2" s="42"/>
      <c r="E2" s="42"/>
      <c r="F2" s="42"/>
      <c r="G2" s="42"/>
    </row>
    <row r="3" spans="1:7" ht="15" customHeight="1">
      <c r="A3" s="178" t="s">
        <v>29</v>
      </c>
      <c r="B3" s="179"/>
      <c r="C3" s="9">
        <v>2</v>
      </c>
      <c r="D3" s="42"/>
      <c r="E3" s="42"/>
      <c r="F3" s="42"/>
      <c r="G3" s="42"/>
    </row>
    <row r="4" spans="1:7" ht="15" customHeight="1">
      <c r="A4" s="178" t="s">
        <v>23</v>
      </c>
      <c r="B4" s="179"/>
      <c r="C4" s="9">
        <v>203</v>
      </c>
      <c r="D4" s="42"/>
      <c r="E4" s="42"/>
      <c r="F4" s="42"/>
      <c r="G4" s="42"/>
    </row>
    <row r="5" spans="1:7" ht="15" customHeight="1">
      <c r="A5" s="178" t="s">
        <v>7</v>
      </c>
      <c r="B5" s="179"/>
      <c r="C5" s="9">
        <v>4</v>
      </c>
      <c r="D5" s="42"/>
      <c r="E5" s="42"/>
      <c r="F5" s="42"/>
      <c r="G5" s="42"/>
    </row>
    <row r="6" spans="1:7" ht="15" customHeight="1">
      <c r="A6" s="178" t="s">
        <v>36</v>
      </c>
      <c r="B6" s="179"/>
      <c r="C6" s="9" t="s">
        <v>47</v>
      </c>
      <c r="D6" s="42"/>
      <c r="E6" s="42"/>
      <c r="F6" s="42"/>
      <c r="G6" s="42"/>
    </row>
    <row r="7" spans="1:7" ht="32.25" customHeight="1">
      <c r="A7" s="25" t="s">
        <v>0</v>
      </c>
      <c r="B7" s="25" t="s">
        <v>30</v>
      </c>
      <c r="C7" s="44" t="s">
        <v>31</v>
      </c>
      <c r="D7" s="25" t="s">
        <v>32</v>
      </c>
      <c r="E7" s="25" t="s">
        <v>45</v>
      </c>
      <c r="F7" s="25" t="s">
        <v>46</v>
      </c>
      <c r="G7" s="25" t="s">
        <v>67</v>
      </c>
    </row>
    <row r="8" spans="1:7" ht="15" customHeight="1">
      <c r="A8" s="25">
        <v>1</v>
      </c>
      <c r="B8" s="9" t="str">
        <f>'ЖН-ОН-1'!D5</f>
        <v>Инглиз тили, Немис тили</v>
      </c>
      <c r="C8" s="9">
        <v>62</v>
      </c>
      <c r="D8" s="9" t="s">
        <v>129</v>
      </c>
      <c r="E8" s="9">
        <v>15</v>
      </c>
      <c r="F8" s="9" t="s">
        <v>126</v>
      </c>
      <c r="G8" s="9" t="s">
        <v>144</v>
      </c>
    </row>
    <row r="9" spans="1:7" ht="13.5" customHeight="1">
      <c r="A9" s="25">
        <v>2</v>
      </c>
      <c r="B9" s="9" t="str">
        <f>'ЖН-ОН-1'!H5</f>
        <v>Корпоратив бошкарув</v>
      </c>
      <c r="C9" s="9">
        <v>43</v>
      </c>
      <c r="D9" s="9" t="s">
        <v>130</v>
      </c>
      <c r="E9" s="9">
        <v>11</v>
      </c>
      <c r="F9" s="9" t="s">
        <v>126</v>
      </c>
      <c r="G9" s="9" t="s">
        <v>76</v>
      </c>
    </row>
    <row r="10" spans="1:7" ht="13.5" customHeight="1">
      <c r="A10" s="25">
        <v>3</v>
      </c>
      <c r="B10" s="9" t="str">
        <f>'ЖН-ОН-1'!L5</f>
        <v>МИҒ</v>
      </c>
      <c r="C10" s="9">
        <v>56</v>
      </c>
      <c r="D10" s="9" t="s">
        <v>131</v>
      </c>
      <c r="E10" s="9">
        <v>15</v>
      </c>
      <c r="F10" s="9" t="s">
        <v>126</v>
      </c>
      <c r="G10" s="9" t="s">
        <v>84</v>
      </c>
    </row>
    <row r="11" spans="1:7" ht="13.5" customHeight="1">
      <c r="A11" s="25">
        <v>4</v>
      </c>
      <c r="B11" s="9" t="str">
        <f>'ЖН-ОН-1'!P5</f>
        <v>Молиявий тахлил</v>
      </c>
      <c r="C11" s="9">
        <v>132</v>
      </c>
      <c r="D11" s="9" t="s">
        <v>132</v>
      </c>
      <c r="E11" s="9">
        <v>20</v>
      </c>
      <c r="F11" s="9" t="s">
        <v>126</v>
      </c>
      <c r="G11" s="9" t="s">
        <v>75</v>
      </c>
    </row>
    <row r="12" spans="1:7" ht="13.5" customHeight="1">
      <c r="A12" s="25">
        <v>5</v>
      </c>
      <c r="B12" s="9" t="str">
        <f>'ЖН-ОН-1'!T5</f>
        <v>Молиявий хисоб ва хисобот</v>
      </c>
      <c r="C12" s="9">
        <v>132</v>
      </c>
      <c r="D12" s="9" t="s">
        <v>133</v>
      </c>
      <c r="E12" s="9">
        <v>13</v>
      </c>
      <c r="F12" s="9" t="s">
        <v>126</v>
      </c>
      <c r="G12" s="9" t="s">
        <v>81</v>
      </c>
    </row>
    <row r="13" spans="1:7" ht="13.5" customHeight="1">
      <c r="A13" s="25">
        <v>6</v>
      </c>
      <c r="B13" s="9" t="str">
        <f>'ЖН-ОН-1'!X5</f>
        <v>ССТ</v>
      </c>
      <c r="C13" s="9">
        <v>122</v>
      </c>
      <c r="D13" s="9" t="s">
        <v>134</v>
      </c>
      <c r="E13" s="9">
        <v>14</v>
      </c>
      <c r="F13" s="9" t="s">
        <v>126</v>
      </c>
      <c r="G13" s="109" t="s">
        <v>145</v>
      </c>
    </row>
    <row r="14" spans="1:7" ht="13.5" customHeight="1">
      <c r="A14" s="25">
        <v>7</v>
      </c>
      <c r="B14" s="9" t="str">
        <f>'ЖН-ОН-1'!AB5</f>
        <v>Статистика </v>
      </c>
      <c r="C14" s="9">
        <v>66</v>
      </c>
      <c r="D14" s="9" t="s">
        <v>135</v>
      </c>
      <c r="E14" s="9">
        <v>13</v>
      </c>
      <c r="F14" s="9" t="s">
        <v>126</v>
      </c>
      <c r="G14" s="9" t="s">
        <v>81</v>
      </c>
    </row>
    <row r="15" spans="1:7" ht="12.75" customHeight="1">
      <c r="A15" s="25">
        <v>8</v>
      </c>
      <c r="B15" s="108" t="s">
        <v>121</v>
      </c>
      <c r="C15" s="9">
        <v>66</v>
      </c>
      <c r="D15" s="9" t="s">
        <v>136</v>
      </c>
      <c r="E15" s="9">
        <v>12</v>
      </c>
      <c r="F15" s="9" t="s">
        <v>126</v>
      </c>
      <c r="G15" s="9" t="s">
        <v>81</v>
      </c>
    </row>
    <row r="16" spans="1:7" ht="15.75">
      <c r="A16" s="25">
        <v>9</v>
      </c>
      <c r="B16" s="9" t="str">
        <f>'ЖН-ОН-1'!AF5</f>
        <v>Фалсафа</v>
      </c>
      <c r="C16" s="9">
        <v>122</v>
      </c>
      <c r="D16" s="9" t="s">
        <v>137</v>
      </c>
      <c r="E16" s="9">
        <v>12</v>
      </c>
      <c r="F16" s="9" t="s">
        <v>126</v>
      </c>
      <c r="G16" s="9" t="s">
        <v>81</v>
      </c>
    </row>
    <row r="17" spans="1:7" ht="15.75">
      <c r="A17" s="25">
        <v>10</v>
      </c>
      <c r="B17" s="9" t="str">
        <f>'ЖН-ОН-1'!AJ5</f>
        <v>Эконометрика</v>
      </c>
      <c r="C17" s="9">
        <v>122</v>
      </c>
      <c r="D17" s="9" t="s">
        <v>138</v>
      </c>
      <c r="E17" s="9">
        <v>16</v>
      </c>
      <c r="F17" s="9" t="s">
        <v>126</v>
      </c>
      <c r="G17" s="64" t="s">
        <v>81</v>
      </c>
    </row>
    <row r="18" spans="1:7" ht="15.75">
      <c r="A18" s="25">
        <v>11</v>
      </c>
      <c r="B18" s="9" t="e">
        <f>+'ЖН-ОН-1'!#REF!</f>
        <v>#REF!</v>
      </c>
      <c r="C18" s="9">
        <v>66</v>
      </c>
      <c r="D18" s="9" t="s">
        <v>139</v>
      </c>
      <c r="E18" s="9">
        <v>21</v>
      </c>
      <c r="F18" s="9" t="s">
        <v>126</v>
      </c>
      <c r="G18" s="64" t="s">
        <v>81</v>
      </c>
    </row>
    <row r="19" spans="1:7" ht="15.75">
      <c r="A19" s="107">
        <v>12</v>
      </c>
      <c r="B19" s="9" t="e">
        <f>+'ЖН-ОН-1'!#REF!</f>
        <v>#REF!</v>
      </c>
      <c r="C19" s="9">
        <v>62</v>
      </c>
      <c r="D19" s="9" t="s">
        <v>140</v>
      </c>
      <c r="E19" s="9">
        <v>19</v>
      </c>
      <c r="F19" s="9" t="s">
        <v>126</v>
      </c>
      <c r="G19" s="109" t="s">
        <v>127</v>
      </c>
    </row>
    <row r="20" spans="1:7" ht="15.75">
      <c r="A20" s="107">
        <v>13</v>
      </c>
      <c r="B20" s="9" t="e">
        <f>+'ЖН-ОН-1'!#REF!</f>
        <v>#REF!</v>
      </c>
      <c r="C20" s="9">
        <v>18</v>
      </c>
      <c r="D20" s="9" t="s">
        <v>141</v>
      </c>
      <c r="E20" s="9">
        <v>11</v>
      </c>
      <c r="F20" s="9" t="s">
        <v>126</v>
      </c>
      <c r="G20" s="109" t="s">
        <v>128</v>
      </c>
    </row>
    <row r="21" spans="1:7" ht="15.75">
      <c r="A21" s="107">
        <v>14</v>
      </c>
      <c r="B21" s="9" t="s">
        <v>142</v>
      </c>
      <c r="C21" s="9">
        <v>62</v>
      </c>
      <c r="D21" s="9" t="s">
        <v>143</v>
      </c>
      <c r="E21" s="9">
        <v>15</v>
      </c>
      <c r="F21" s="9" t="s">
        <v>126</v>
      </c>
      <c r="G21" s="9" t="s">
        <v>79</v>
      </c>
    </row>
    <row r="22" spans="1:7" ht="15.75">
      <c r="A22" s="107">
        <v>15</v>
      </c>
      <c r="B22" s="9" t="s">
        <v>151</v>
      </c>
      <c r="C22" s="9">
        <v>122</v>
      </c>
      <c r="D22" s="9" t="s">
        <v>152</v>
      </c>
      <c r="E22" s="9">
        <v>18</v>
      </c>
      <c r="F22" s="9" t="s">
        <v>126</v>
      </c>
      <c r="G22" s="64" t="s">
        <v>81</v>
      </c>
    </row>
    <row r="23" spans="1:7" ht="31.5">
      <c r="A23" s="42"/>
      <c r="B23" s="25" t="s">
        <v>50</v>
      </c>
      <c r="C23" s="25" t="s">
        <v>51</v>
      </c>
      <c r="D23" s="43"/>
      <c r="E23" s="43"/>
      <c r="F23" s="44" t="s">
        <v>52</v>
      </c>
      <c r="G23" s="9" t="s">
        <v>68</v>
      </c>
    </row>
    <row r="24" spans="1:7" ht="15.75">
      <c r="A24" s="42"/>
      <c r="B24" s="9" t="s">
        <v>122</v>
      </c>
      <c r="C24" s="9" t="s">
        <v>123</v>
      </c>
      <c r="D24" s="9"/>
      <c r="E24" s="9"/>
      <c r="F24" s="9" t="s">
        <v>124</v>
      </c>
      <c r="G24" s="29">
        <v>19</v>
      </c>
    </row>
    <row r="25" spans="1:7" ht="15.75">
      <c r="A25" s="42"/>
      <c r="B25" s="42"/>
      <c r="C25" s="42"/>
      <c r="D25" s="42"/>
      <c r="E25" s="42"/>
      <c r="F25" s="42"/>
      <c r="G25" s="42"/>
    </row>
    <row r="26" spans="1:7" ht="15.75">
      <c r="A26" s="42"/>
      <c r="B26" s="42"/>
      <c r="C26" s="42"/>
      <c r="D26" s="42"/>
      <c r="E26" s="42"/>
      <c r="F26" s="42"/>
      <c r="G26" s="42"/>
    </row>
    <row r="27" spans="1:7" ht="15.75">
      <c r="A27" s="42"/>
      <c r="B27" s="42"/>
      <c r="C27" s="42"/>
      <c r="D27" s="42"/>
      <c r="E27" s="9" t="s">
        <v>42</v>
      </c>
      <c r="F27" s="9" t="s">
        <v>44</v>
      </c>
      <c r="G27" s="42"/>
    </row>
    <row r="28" spans="1:7" ht="12.75">
      <c r="A28" s="41"/>
      <c r="B28" s="41"/>
      <c r="C28" s="41"/>
      <c r="D28" s="41"/>
      <c r="E28" s="41"/>
      <c r="F28" s="41"/>
      <c r="G28" s="41"/>
    </row>
    <row r="29" spans="1:7" ht="12.75">
      <c r="A29" s="41"/>
      <c r="B29" s="41"/>
      <c r="C29" s="41"/>
      <c r="D29" s="41"/>
      <c r="E29" s="41"/>
      <c r="F29" s="41"/>
      <c r="G29" s="41"/>
    </row>
    <row r="30" spans="1:7" ht="12.75">
      <c r="A30" s="41"/>
      <c r="B30" s="41"/>
      <c r="C30" s="41"/>
      <c r="D30" s="41"/>
      <c r="E30" s="41"/>
      <c r="F30" s="41"/>
      <c r="G30" s="41"/>
    </row>
    <row r="31" spans="1:7" ht="12.75">
      <c r="A31" s="41"/>
      <c r="B31" s="41"/>
      <c r="C31" s="41"/>
      <c r="D31" s="41"/>
      <c r="E31" s="41"/>
      <c r="F31" s="41"/>
      <c r="G31" s="41"/>
    </row>
  </sheetData>
  <sheetProtection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view="pageLayout" zoomScale="85" zoomScaleSheetLayoutView="100" zoomScalePageLayoutView="85" workbookViewId="0" topLeftCell="A1">
      <selection activeCell="B11" sqref="B11:C12"/>
    </sheetView>
  </sheetViews>
  <sheetFormatPr defaultColWidth="9.140625" defaultRowHeight="12.75"/>
  <cols>
    <col min="1" max="2" width="4.57421875" style="1" customWidth="1"/>
    <col min="3" max="3" width="40.57421875" style="1" customWidth="1"/>
    <col min="4" max="4" width="14.00390625" style="1" customWidth="1"/>
    <col min="5" max="6" width="4.7109375" style="1" hidden="1" customWidth="1"/>
    <col min="7" max="7" width="12.28125" style="1" customWidth="1"/>
    <col min="8" max="8" width="4.7109375" style="1" hidden="1" customWidth="1"/>
    <col min="9" max="9" width="0.71875" style="1" hidden="1" customWidth="1"/>
    <col min="10" max="10" width="10.7109375" style="1" customWidth="1"/>
    <col min="11" max="11" width="10.57421875" style="1" customWidth="1"/>
    <col min="12" max="12" width="11.28125" style="1" customWidth="1"/>
    <col min="13" max="13" width="10.8515625" style="1" customWidth="1"/>
    <col min="14" max="14" width="9.00390625" style="1" customWidth="1"/>
    <col min="15" max="15" width="16.57421875" style="1" customWidth="1"/>
  </cols>
  <sheetData>
    <row r="1" spans="1:15" ht="18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93" t="str">
        <f>M!C6</f>
        <v>12-шакл</v>
      </c>
    </row>
    <row r="2" spans="1:17" ht="15.75" customHeight="1">
      <c r="A2" s="181" t="s">
        <v>149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52"/>
      <c r="Q2" s="52"/>
    </row>
    <row r="3" spans="1:17" ht="15.75" customHeight="1">
      <c r="A3" s="181" t="s">
        <v>148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52"/>
      <c r="Q3" s="52"/>
    </row>
    <row r="4" spans="1:15" ht="15.75" customHeight="1">
      <c r="A4" s="182" t="s">
        <v>38</v>
      </c>
      <c r="B4" s="182"/>
      <c r="C4" s="182"/>
      <c r="D4" s="182"/>
      <c r="E4" s="182"/>
      <c r="F4" s="182"/>
      <c r="G4" s="182"/>
      <c r="H4" s="182"/>
      <c r="I4" s="182"/>
      <c r="J4" s="12" t="s">
        <v>125</v>
      </c>
      <c r="K4" s="23" t="str">
        <f>+M!D8</f>
        <v>I-18/01-203</v>
      </c>
      <c r="L4" s="23"/>
      <c r="M4" s="50"/>
      <c r="N4" s="50"/>
      <c r="O4" s="50"/>
    </row>
    <row r="5" spans="1:15" ht="15.75" customHeight="1">
      <c r="A5" s="182" t="str">
        <f>M!C24</f>
        <v>2017-2018 ўқув йили  </v>
      </c>
      <c r="B5" s="182"/>
      <c r="C5" s="182"/>
      <c r="D5" s="182"/>
      <c r="E5" s="182"/>
      <c r="F5" s="182"/>
      <c r="G5" s="182"/>
      <c r="H5" s="182"/>
      <c r="I5" s="51"/>
      <c r="J5" s="51" t="str">
        <f>M!C2</f>
        <v>баҳорги </v>
      </c>
      <c r="K5" s="52" t="s">
        <v>24</v>
      </c>
      <c r="N5" s="52"/>
      <c r="O5" s="52"/>
    </row>
    <row r="6" spans="1:15" ht="15.75" customHeight="1">
      <c r="A6" s="181" t="str">
        <f>+M!B24</f>
        <v>Сув хўжалигини ташкил этиш ва бошқариш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5" ht="15.75" customHeight="1">
      <c r="A7" s="12"/>
      <c r="B7" s="12"/>
      <c r="C7" s="53">
        <f>M!C3</f>
        <v>2</v>
      </c>
      <c r="D7" s="54" t="s">
        <v>6</v>
      </c>
      <c r="E7" s="183"/>
      <c r="F7" s="183"/>
      <c r="G7" s="22">
        <f>M!C4</f>
        <v>203</v>
      </c>
      <c r="H7" s="183"/>
      <c r="I7" s="183"/>
      <c r="J7" s="54" t="s">
        <v>23</v>
      </c>
      <c r="K7" s="22">
        <f>M!C5</f>
        <v>4</v>
      </c>
      <c r="L7" s="55" t="s">
        <v>7</v>
      </c>
      <c r="M7" s="55"/>
      <c r="N7" s="55"/>
      <c r="O7" s="55"/>
    </row>
    <row r="8" spans="1:15" ht="15.75" customHeight="1">
      <c r="A8" s="184" t="s">
        <v>39</v>
      </c>
      <c r="B8" s="184"/>
      <c r="C8" s="56" t="str">
        <f>M!B8</f>
        <v>Инглиз тили, Немис тили</v>
      </c>
      <c r="D8" s="57" t="s">
        <v>49</v>
      </c>
      <c r="E8" s="57"/>
      <c r="F8" s="57"/>
      <c r="G8" s="58"/>
      <c r="H8" s="58"/>
      <c r="I8" s="59"/>
      <c r="J8" s="59"/>
      <c r="K8" s="60"/>
      <c r="L8" s="38" t="s">
        <v>48</v>
      </c>
      <c r="M8" s="38"/>
      <c r="N8" s="61" t="str">
        <f>'ЖН-ОН-1'!D7</f>
        <v>Эркаев Э</v>
      </c>
      <c r="O8" s="62"/>
    </row>
    <row r="9" spans="1:15" ht="18.75" customHeight="1">
      <c r="A9" s="13" t="s">
        <v>25</v>
      </c>
      <c r="B9" s="13"/>
      <c r="C9" s="189" t="s">
        <v>26</v>
      </c>
      <c r="D9" s="189"/>
      <c r="E9" s="189"/>
      <c r="F9" s="189"/>
      <c r="G9" s="24">
        <f>M!C8</f>
        <v>62</v>
      </c>
      <c r="H9" s="190" t="s">
        <v>43</v>
      </c>
      <c r="I9" s="190"/>
      <c r="J9" s="190"/>
      <c r="K9" s="190"/>
      <c r="L9" s="110">
        <f>M!E8</f>
        <v>15</v>
      </c>
      <c r="M9" s="191" t="str">
        <f>M!F8</f>
        <v>июнь 2018 йил</v>
      </c>
      <c r="N9" s="191"/>
      <c r="O9" s="40"/>
    </row>
    <row r="10" spans="1:15" ht="12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4" customHeight="1" thickBot="1">
      <c r="A11" s="185" t="s">
        <v>0</v>
      </c>
      <c r="B11" s="186" t="s">
        <v>40</v>
      </c>
      <c r="C11" s="186"/>
      <c r="D11" s="187" t="s">
        <v>60</v>
      </c>
      <c r="E11" s="186" t="s">
        <v>9</v>
      </c>
      <c r="F11" s="186"/>
      <c r="G11" s="186"/>
      <c r="H11" s="186"/>
      <c r="I11" s="186"/>
      <c r="J11" s="186"/>
      <c r="K11" s="186"/>
      <c r="L11" s="188" t="s">
        <v>10</v>
      </c>
      <c r="M11" s="188" t="s">
        <v>61</v>
      </c>
      <c r="N11" s="188" t="s">
        <v>12</v>
      </c>
      <c r="O11" s="186" t="s">
        <v>13</v>
      </c>
    </row>
    <row r="12" spans="1:15" ht="87" customHeight="1" thickBot="1">
      <c r="A12" s="185"/>
      <c r="B12" s="186"/>
      <c r="C12" s="186"/>
      <c r="D12" s="187"/>
      <c r="E12" s="79" t="s">
        <v>53</v>
      </c>
      <c r="F12" s="79" t="s">
        <v>54</v>
      </c>
      <c r="G12" s="79" t="s">
        <v>58</v>
      </c>
      <c r="H12" s="79" t="s">
        <v>55</v>
      </c>
      <c r="I12" s="79" t="s">
        <v>57</v>
      </c>
      <c r="J12" s="79" t="s">
        <v>56</v>
      </c>
      <c r="K12" s="79" t="s">
        <v>59</v>
      </c>
      <c r="L12" s="188"/>
      <c r="M12" s="188"/>
      <c r="N12" s="188"/>
      <c r="O12" s="186"/>
    </row>
    <row r="13" spans="1:15" s="2" customFormat="1" ht="27.75" customHeight="1" hidden="1" thickBot="1">
      <c r="A13" s="111">
        <v>1</v>
      </c>
      <c r="B13" s="180" t="str">
        <f>+'ЖН-ОН-1'!B9</f>
        <v>Акрамова Нилуфар Тулкиновна</v>
      </c>
      <c r="C13" s="180"/>
      <c r="D13" s="81">
        <f>+'ЖН-ОН-1'!C9</f>
        <v>0</v>
      </c>
      <c r="E13" s="82">
        <f>'ЖН-ОН-1'!D9+'ЖН-ОН-1'!E9</f>
        <v>15</v>
      </c>
      <c r="F13" s="82">
        <f>'ЖН-ОН-1'!F9+'ЖН-ОН-1'!G9</f>
        <v>15</v>
      </c>
      <c r="G13" s="82">
        <f>+'ЖН-ОН-1'!D9+'ЖН-ОН-1'!E9+'ЖН-ОН-1'!F9+'ЖН-ОН-1'!G9</f>
        <v>30</v>
      </c>
      <c r="H13" s="82">
        <f>'ЖН-ОН-2'!D10+'ЖН-ОН-2'!E10</f>
        <v>0</v>
      </c>
      <c r="I13" s="82">
        <f>'ЖН-ОН-2'!F10+'ЖН-ОН-2'!G10</f>
        <v>0</v>
      </c>
      <c r="J13" s="82">
        <f>+'ЖН-ОН-2'!D9+'ЖН-ОН-2'!E9+'ЖН-ОН-2'!F9+'ЖН-ОН-2'!G9</f>
        <v>0</v>
      </c>
      <c r="K13" s="82">
        <f>+G13+J13</f>
        <v>30</v>
      </c>
      <c r="L13" s="83" t="str">
        <f>IF(OR(K13&lt;39),"-","")</f>
        <v>-</v>
      </c>
      <c r="M13" s="83">
        <f>IF(L13="-",K13,"")</f>
        <v>30</v>
      </c>
      <c r="N13" s="83" t="str">
        <f>IF(L13="-","-","")</f>
        <v>-</v>
      </c>
      <c r="O13" s="83"/>
    </row>
    <row r="14" spans="1:15" s="2" customFormat="1" ht="27.75" customHeight="1" thickBot="1">
      <c r="A14" s="80">
        <v>1</v>
      </c>
      <c r="B14" s="180" t="str">
        <f>+'ЖН-ОН-1'!B10</f>
        <v>Босимов Хайитбой Исоқ ўғли</v>
      </c>
      <c r="C14" s="180"/>
      <c r="D14" s="81" t="str">
        <f>+'ЖН-ОН-1'!C10</f>
        <v>D-16-001</v>
      </c>
      <c r="E14" s="82">
        <f>'ЖН-ОН-1'!D10+'ЖН-ОН-1'!E10</f>
        <v>16</v>
      </c>
      <c r="F14" s="82">
        <f>'ЖН-ОН-1'!F10+'ЖН-ОН-1'!G10</f>
        <v>16</v>
      </c>
      <c r="G14" s="82">
        <f>+'ЖН-ОН-1'!D10+'ЖН-ОН-1'!E10+'ЖН-ОН-1'!F10+'ЖН-ОН-1'!G10</f>
        <v>32</v>
      </c>
      <c r="H14" s="82">
        <f>'ЖН-ОН-2'!D11+'ЖН-ОН-2'!E11</f>
        <v>0</v>
      </c>
      <c r="I14" s="82">
        <f>'ЖН-ОН-2'!F11+'ЖН-ОН-2'!G11</f>
        <v>0</v>
      </c>
      <c r="J14" s="82">
        <f>+'ЖН-ОН-2'!D10+'ЖН-ОН-2'!E10+'ЖН-ОН-2'!F10+'ЖН-ОН-2'!G10</f>
        <v>0</v>
      </c>
      <c r="K14" s="82">
        <f aca="true" t="shared" si="0" ref="K14:K31">+G14+J14</f>
        <v>32</v>
      </c>
      <c r="L14" s="83" t="str">
        <f aca="true" t="shared" si="1" ref="L14:L27">IF(OR(K14&lt;39),"-","")</f>
        <v>-</v>
      </c>
      <c r="M14" s="83">
        <f aca="true" t="shared" si="2" ref="M14:M27">IF(L14="-",K14,"")</f>
        <v>32</v>
      </c>
      <c r="N14" s="83" t="str">
        <f aca="true" t="shared" si="3" ref="N14:N27">IF(L14="-","-","")</f>
        <v>-</v>
      </c>
      <c r="O14" s="83"/>
    </row>
    <row r="15" spans="1:15" s="2" customFormat="1" ht="27.75" customHeight="1" thickBot="1">
      <c r="A15" s="80">
        <v>2</v>
      </c>
      <c r="B15" s="180" t="str">
        <f>+'ЖН-ОН-1'!B11</f>
        <v>Дадарбаев Муҳриддин Абдурахмонович</v>
      </c>
      <c r="C15" s="180"/>
      <c r="D15" s="81" t="str">
        <f>+'ЖН-ОН-1'!C11</f>
        <v>D-16-010</v>
      </c>
      <c r="E15" s="82">
        <f>'ЖН-ОН-1'!D11+'ЖН-ОН-1'!E11</f>
        <v>13</v>
      </c>
      <c r="F15" s="82">
        <f>'ЖН-ОН-1'!F11+'ЖН-ОН-1'!G11</f>
        <v>13</v>
      </c>
      <c r="G15" s="82">
        <f>+'ЖН-ОН-1'!D11+'ЖН-ОН-1'!E11+'ЖН-ОН-1'!F11+'ЖН-ОН-1'!G11</f>
        <v>26</v>
      </c>
      <c r="H15" s="82">
        <f>'ЖН-ОН-2'!D12+'ЖН-ОН-2'!E12</f>
        <v>0</v>
      </c>
      <c r="I15" s="82">
        <f>'ЖН-ОН-2'!F12+'ЖН-ОН-2'!G12</f>
        <v>0</v>
      </c>
      <c r="J15" s="82">
        <f>+'ЖН-ОН-2'!D11+'ЖН-ОН-2'!E11+'ЖН-ОН-2'!F11+'ЖН-ОН-2'!G11</f>
        <v>0</v>
      </c>
      <c r="K15" s="82">
        <f t="shared" si="0"/>
        <v>26</v>
      </c>
      <c r="L15" s="83" t="str">
        <f t="shared" si="1"/>
        <v>-</v>
      </c>
      <c r="M15" s="83">
        <f t="shared" si="2"/>
        <v>26</v>
      </c>
      <c r="N15" s="83" t="str">
        <f t="shared" si="3"/>
        <v>-</v>
      </c>
      <c r="O15" s="83"/>
    </row>
    <row r="16" spans="1:15" s="2" customFormat="1" ht="27.75" customHeight="1" thickBot="1">
      <c r="A16" s="80">
        <v>3</v>
      </c>
      <c r="B16" s="180" t="str">
        <f>+'ЖН-ОН-1'!B12</f>
        <v>Дадаханов Билолхон Жобир ўғли </v>
      </c>
      <c r="C16" s="180"/>
      <c r="D16" s="81" t="str">
        <f>+'ЖН-ОН-1'!C12</f>
        <v>K-16-072</v>
      </c>
      <c r="E16" s="82">
        <f>'ЖН-ОН-1'!D12+'ЖН-ОН-1'!E12</f>
        <v>15</v>
      </c>
      <c r="F16" s="82">
        <f>'ЖН-ОН-1'!F12+'ЖН-ОН-1'!G12</f>
        <v>15</v>
      </c>
      <c r="G16" s="82">
        <f>+'ЖН-ОН-1'!D12+'ЖН-ОН-1'!E12+'ЖН-ОН-1'!F12+'ЖН-ОН-1'!G12</f>
        <v>30</v>
      </c>
      <c r="H16" s="82">
        <f>'ЖН-ОН-2'!D13+'ЖН-ОН-2'!E13</f>
        <v>0</v>
      </c>
      <c r="I16" s="82">
        <f>'ЖН-ОН-2'!F13+'ЖН-ОН-2'!G13</f>
        <v>0</v>
      </c>
      <c r="J16" s="82">
        <f>+'ЖН-ОН-2'!D12+'ЖН-ОН-2'!E12+'ЖН-ОН-2'!F12+'ЖН-ОН-2'!G12</f>
        <v>0</v>
      </c>
      <c r="K16" s="82">
        <f t="shared" si="0"/>
        <v>30</v>
      </c>
      <c r="L16" s="83" t="str">
        <f t="shared" si="1"/>
        <v>-</v>
      </c>
      <c r="M16" s="83">
        <f t="shared" si="2"/>
        <v>30</v>
      </c>
      <c r="N16" s="83" t="str">
        <f t="shared" si="3"/>
        <v>-</v>
      </c>
      <c r="O16" s="83"/>
    </row>
    <row r="17" spans="1:15" s="2" customFormat="1" ht="26.25" customHeight="1" thickBot="1">
      <c r="A17" s="80">
        <v>4</v>
      </c>
      <c r="B17" s="180" t="str">
        <f>+'ЖН-ОН-1'!B13</f>
        <v>Исаев Шаҳбоз Ёдгоржонович</v>
      </c>
      <c r="C17" s="180"/>
      <c r="D17" s="81" t="str">
        <f>+'ЖН-ОН-1'!C13</f>
        <v>K-16-027</v>
      </c>
      <c r="E17" s="82">
        <f>'ЖН-ОН-1'!D13+'ЖН-ОН-1'!E13</f>
        <v>16</v>
      </c>
      <c r="F17" s="82">
        <f>'ЖН-ОН-1'!F13+'ЖН-ОН-1'!G13</f>
        <v>16</v>
      </c>
      <c r="G17" s="82">
        <f>+'ЖН-ОН-1'!D13+'ЖН-ОН-1'!E13+'ЖН-ОН-1'!F13+'ЖН-ОН-1'!G13</f>
        <v>32</v>
      </c>
      <c r="H17" s="82">
        <f>'ЖН-ОН-2'!D14+'ЖН-ОН-2'!E14</f>
        <v>0</v>
      </c>
      <c r="I17" s="82">
        <f>'ЖН-ОН-2'!F14+'ЖН-ОН-2'!G14</f>
        <v>0</v>
      </c>
      <c r="J17" s="82">
        <f>+'ЖН-ОН-2'!D13+'ЖН-ОН-2'!E13+'ЖН-ОН-2'!F13+'ЖН-ОН-2'!G13</f>
        <v>0</v>
      </c>
      <c r="K17" s="82">
        <f t="shared" si="0"/>
        <v>32</v>
      </c>
      <c r="L17" s="83" t="str">
        <f t="shared" si="1"/>
        <v>-</v>
      </c>
      <c r="M17" s="83">
        <f t="shared" si="2"/>
        <v>32</v>
      </c>
      <c r="N17" s="83" t="str">
        <f t="shared" si="3"/>
        <v>-</v>
      </c>
      <c r="O17" s="83"/>
    </row>
    <row r="18" spans="1:15" s="2" customFormat="1" ht="1.5" customHeight="1" hidden="1" thickBot="1">
      <c r="A18" s="111">
        <v>6</v>
      </c>
      <c r="B18" s="180" t="str">
        <f>+'ЖН-ОН-1'!B14</f>
        <v>Йигиталиев Бекзод</v>
      </c>
      <c r="C18" s="180"/>
      <c r="D18" s="81">
        <f>+'ЖН-ОН-1'!C14</f>
        <v>0</v>
      </c>
      <c r="E18" s="82">
        <f>'ЖН-ОН-1'!D14+'ЖН-ОН-1'!E14</f>
        <v>12</v>
      </c>
      <c r="F18" s="82">
        <f>'ЖН-ОН-1'!F14+'ЖН-ОН-1'!G14</f>
        <v>13</v>
      </c>
      <c r="G18" s="82">
        <f>+'ЖН-ОН-1'!D14+'ЖН-ОН-1'!E14+'ЖН-ОН-1'!F14+'ЖН-ОН-1'!G14</f>
        <v>25</v>
      </c>
      <c r="H18" s="82">
        <f>'ЖН-ОН-2'!D15+'ЖН-ОН-2'!E15</f>
        <v>0</v>
      </c>
      <c r="I18" s="82">
        <f>'ЖН-ОН-2'!F15+'ЖН-ОН-2'!G15</f>
        <v>0</v>
      </c>
      <c r="J18" s="82">
        <f>+'ЖН-ОН-2'!D14+'ЖН-ОН-2'!E14+'ЖН-ОН-2'!F14+'ЖН-ОН-2'!G14</f>
        <v>0</v>
      </c>
      <c r="K18" s="82">
        <f t="shared" si="0"/>
        <v>25</v>
      </c>
      <c r="L18" s="83" t="str">
        <f t="shared" si="1"/>
        <v>-</v>
      </c>
      <c r="M18" s="83">
        <f t="shared" si="2"/>
        <v>25</v>
      </c>
      <c r="N18" s="83" t="str">
        <f t="shared" si="3"/>
        <v>-</v>
      </c>
      <c r="O18" s="83"/>
    </row>
    <row r="19" spans="1:15" s="2" customFormat="1" ht="27.75" customHeight="1" hidden="1" thickBot="1">
      <c r="A19" s="111">
        <v>7</v>
      </c>
      <c r="B19" s="180" t="str">
        <f>+'ЖН-ОН-1'!B15</f>
        <v>Кенжаева Нафиса Рустамовна</v>
      </c>
      <c r="C19" s="180"/>
      <c r="D19" s="81" t="str">
        <f>+'ЖН-ОН-1'!C15</f>
        <v>K-16-069</v>
      </c>
      <c r="E19" s="82">
        <f>'ЖН-ОН-1'!D15+'ЖН-ОН-1'!E15</f>
        <v>14</v>
      </c>
      <c r="F19" s="82">
        <f>'ЖН-ОН-1'!F15+'ЖН-ОН-1'!G15</f>
        <v>14</v>
      </c>
      <c r="G19" s="82">
        <f>+'ЖН-ОН-1'!D15+'ЖН-ОН-1'!E15+'ЖН-ОН-1'!F15+'ЖН-ОН-1'!G15</f>
        <v>28</v>
      </c>
      <c r="H19" s="82">
        <f>'ЖН-ОН-2'!D16+'ЖН-ОН-2'!E16</f>
        <v>0</v>
      </c>
      <c r="I19" s="82">
        <f>'ЖН-ОН-2'!F16+'ЖН-ОН-2'!G16</f>
        <v>0</v>
      </c>
      <c r="J19" s="82">
        <f>+'ЖН-ОН-2'!D15+'ЖН-ОН-2'!E15+'ЖН-ОН-2'!F15+'ЖН-ОН-2'!G15</f>
        <v>0</v>
      </c>
      <c r="K19" s="82">
        <f t="shared" si="0"/>
        <v>28</v>
      </c>
      <c r="L19" s="83" t="str">
        <f t="shared" si="1"/>
        <v>-</v>
      </c>
      <c r="M19" s="83">
        <f t="shared" si="2"/>
        <v>28</v>
      </c>
      <c r="N19" s="83" t="str">
        <f t="shared" si="3"/>
        <v>-</v>
      </c>
      <c r="O19" s="83"/>
    </row>
    <row r="20" spans="1:15" s="2" customFormat="1" ht="27.75" customHeight="1" hidden="1" thickBot="1">
      <c r="A20" s="111">
        <v>8</v>
      </c>
      <c r="B20" s="180" t="str">
        <f>+'ЖН-ОН-1'!B16</f>
        <v>Маҳмудов Жасурбек Шаҳобжонович</v>
      </c>
      <c r="C20" s="180"/>
      <c r="D20" s="81" t="str">
        <f>+'ЖН-ОН-1'!C16</f>
        <v>K-16-020</v>
      </c>
      <c r="E20" s="82">
        <f>'ЖН-ОН-1'!D16+'ЖН-ОН-1'!E16</f>
        <v>15</v>
      </c>
      <c r="F20" s="82">
        <f>'ЖН-ОН-1'!F16+'ЖН-ОН-1'!G16</f>
        <v>15</v>
      </c>
      <c r="G20" s="82">
        <f>+'ЖН-ОН-1'!D16+'ЖН-ОН-1'!E16+'ЖН-ОН-1'!F16+'ЖН-ОН-1'!G16</f>
        <v>30</v>
      </c>
      <c r="H20" s="82">
        <f>'ЖН-ОН-2'!D17+'ЖН-ОН-2'!E17</f>
        <v>0</v>
      </c>
      <c r="I20" s="82">
        <f>'ЖН-ОН-2'!F17+'ЖН-ОН-2'!G17</f>
        <v>0</v>
      </c>
      <c r="J20" s="82">
        <f>+'ЖН-ОН-2'!D16+'ЖН-ОН-2'!E16+'ЖН-ОН-2'!F16+'ЖН-ОН-2'!G16</f>
        <v>0</v>
      </c>
      <c r="K20" s="82">
        <f t="shared" si="0"/>
        <v>30</v>
      </c>
      <c r="L20" s="83" t="str">
        <f t="shared" si="1"/>
        <v>-</v>
      </c>
      <c r="M20" s="83">
        <f t="shared" si="2"/>
        <v>30</v>
      </c>
      <c r="N20" s="83" t="str">
        <f t="shared" si="3"/>
        <v>-</v>
      </c>
      <c r="O20" s="83"/>
    </row>
    <row r="21" spans="1:15" s="2" customFormat="1" ht="27.75" customHeight="1" thickBot="1">
      <c r="A21" s="80">
        <v>5</v>
      </c>
      <c r="B21" s="180" t="str">
        <f>+'ЖН-ОН-1'!B17</f>
        <v>Нарбаев Нурсултан Нургалий ули</v>
      </c>
      <c r="C21" s="180"/>
      <c r="D21" s="81" t="str">
        <f>+'ЖН-ОН-1'!C17</f>
        <v>K-16-018</v>
      </c>
      <c r="E21" s="82">
        <f>'ЖН-ОН-1'!D17+'ЖН-ОН-1'!E17</f>
        <v>12</v>
      </c>
      <c r="F21" s="82">
        <f>'ЖН-ОН-1'!F17+'ЖН-ОН-1'!G17</f>
        <v>12</v>
      </c>
      <c r="G21" s="82">
        <f>+'ЖН-ОН-1'!D17+'ЖН-ОН-1'!E17+'ЖН-ОН-1'!F17+'ЖН-ОН-1'!G17</f>
        <v>24</v>
      </c>
      <c r="H21" s="82">
        <f>'ЖН-ОН-2'!D21+'ЖН-ОН-2'!E21</f>
        <v>0</v>
      </c>
      <c r="I21" s="82">
        <f>'ЖН-ОН-2'!F21+'ЖН-ОН-2'!G21</f>
        <v>0</v>
      </c>
      <c r="J21" s="82">
        <f>+'ЖН-ОН-2'!D17+'ЖН-ОН-2'!E17+'ЖН-ОН-2'!F17+'ЖН-ОН-2'!G17</f>
        <v>0</v>
      </c>
      <c r="K21" s="82">
        <f t="shared" si="0"/>
        <v>24</v>
      </c>
      <c r="L21" s="83" t="str">
        <f t="shared" si="1"/>
        <v>-</v>
      </c>
      <c r="M21" s="83">
        <f t="shared" si="2"/>
        <v>24</v>
      </c>
      <c r="N21" s="83" t="str">
        <f t="shared" si="3"/>
        <v>-</v>
      </c>
      <c r="O21" s="83"/>
    </row>
    <row r="22" spans="1:15" s="2" customFormat="1" ht="27.75" customHeight="1" thickBot="1">
      <c r="A22" s="80">
        <v>6</v>
      </c>
      <c r="B22" s="180" t="str">
        <f>+'ЖН-ОН-1'!B18</f>
        <v>Ражабов Нурмуҳаммад Алишер ўғли</v>
      </c>
      <c r="C22" s="180"/>
      <c r="D22" s="81" t="str">
        <f>+'ЖН-ОН-1'!C18</f>
        <v>K-16-042</v>
      </c>
      <c r="E22" s="82">
        <f>'ЖН-ОН-1'!D18+'ЖН-ОН-1'!E18</f>
        <v>14</v>
      </c>
      <c r="F22" s="82">
        <f>'ЖН-ОН-1'!F18+'ЖН-ОН-1'!G18</f>
        <v>14</v>
      </c>
      <c r="G22" s="82">
        <f>+'ЖН-ОН-1'!D18+'ЖН-ОН-1'!E18+'ЖН-ОН-1'!F18+'ЖН-ОН-1'!G18</f>
        <v>28</v>
      </c>
      <c r="H22" s="82">
        <f>'ЖН-ОН-2'!D22+'ЖН-ОН-2'!E22</f>
        <v>0</v>
      </c>
      <c r="I22" s="82">
        <f>'ЖН-ОН-2'!F22+'ЖН-ОН-2'!G22</f>
        <v>0</v>
      </c>
      <c r="J22" s="82">
        <f>+'ЖН-ОН-2'!D18+'ЖН-ОН-2'!E18+'ЖН-ОН-2'!F18+'ЖН-ОН-2'!G18</f>
        <v>0</v>
      </c>
      <c r="K22" s="82">
        <f t="shared" si="0"/>
        <v>28</v>
      </c>
      <c r="L22" s="83" t="str">
        <f t="shared" si="1"/>
        <v>-</v>
      </c>
      <c r="M22" s="83">
        <f t="shared" si="2"/>
        <v>28</v>
      </c>
      <c r="N22" s="83" t="str">
        <f t="shared" si="3"/>
        <v>-</v>
      </c>
      <c r="O22" s="83"/>
    </row>
    <row r="23" spans="1:15" s="2" customFormat="1" ht="27.75" customHeight="1" thickBot="1">
      <c r="A23" s="80">
        <v>7</v>
      </c>
      <c r="B23" s="180" t="str">
        <f>+'ЖН-ОН-1'!B19</f>
        <v>Ражабова Қурвонгул Алишер қизи</v>
      </c>
      <c r="C23" s="180"/>
      <c r="D23" s="81" t="str">
        <f>+'ЖН-ОН-1'!C19</f>
        <v>K-16-070</v>
      </c>
      <c r="E23" s="82">
        <f>'ЖН-ОН-1'!D19+'ЖН-ОН-1'!E19</f>
        <v>13</v>
      </c>
      <c r="F23" s="82">
        <f>'ЖН-ОН-1'!F19+'ЖН-ОН-1'!G19</f>
        <v>13</v>
      </c>
      <c r="G23" s="82">
        <f>+'ЖН-ОН-1'!D19+'ЖН-ОН-1'!E19+'ЖН-ОН-1'!F19+'ЖН-ОН-1'!G19</f>
        <v>26</v>
      </c>
      <c r="H23" s="82">
        <f>'ЖН-ОН-2'!D23+'ЖН-ОН-2'!E23</f>
        <v>0</v>
      </c>
      <c r="I23" s="82">
        <f>'ЖН-ОН-2'!F23+'ЖН-ОН-2'!G23</f>
        <v>0</v>
      </c>
      <c r="J23" s="82">
        <f>+'ЖН-ОН-2'!D19+'ЖН-ОН-2'!E19+'ЖН-ОН-2'!F19+'ЖН-ОН-2'!G19</f>
        <v>0</v>
      </c>
      <c r="K23" s="82">
        <f t="shared" si="0"/>
        <v>26</v>
      </c>
      <c r="L23" s="83" t="str">
        <f t="shared" si="1"/>
        <v>-</v>
      </c>
      <c r="M23" s="83">
        <f t="shared" si="2"/>
        <v>26</v>
      </c>
      <c r="N23" s="83" t="str">
        <f t="shared" si="3"/>
        <v>-</v>
      </c>
      <c r="O23" s="83"/>
    </row>
    <row r="24" spans="1:15" s="2" customFormat="1" ht="27.75" customHeight="1" thickBot="1">
      <c r="A24" s="80">
        <v>8</v>
      </c>
      <c r="B24" s="180" t="str">
        <f>+'ЖН-ОН-1'!B20</f>
        <v>Саидахмедов Жахонгир Бахтибек ўғли</v>
      </c>
      <c r="C24" s="180"/>
      <c r="D24" s="81" t="str">
        <f>+'ЖН-ОН-1'!C20</f>
        <v>K-16-049</v>
      </c>
      <c r="E24" s="82">
        <f>'ЖН-ОН-1'!D20+'ЖН-ОН-1'!E20</f>
        <v>14</v>
      </c>
      <c r="F24" s="82">
        <f>'ЖН-ОН-1'!F20+'ЖН-ОН-1'!G20</f>
        <v>14</v>
      </c>
      <c r="G24" s="82">
        <f>+'ЖН-ОН-1'!D20+'ЖН-ОН-1'!E20+'ЖН-ОН-1'!F20+'ЖН-ОН-1'!G20</f>
        <v>28</v>
      </c>
      <c r="H24" s="82">
        <f>'ЖН-ОН-2'!D24+'ЖН-ОН-2'!E24</f>
        <v>0</v>
      </c>
      <c r="I24" s="82">
        <f>'ЖН-ОН-2'!F24+'ЖН-ОН-2'!G24</f>
        <v>0</v>
      </c>
      <c r="J24" s="82">
        <f>+'ЖН-ОН-2'!D20+'ЖН-ОН-2'!E20+'ЖН-ОН-2'!F20+'ЖН-ОН-2'!G20</f>
        <v>0</v>
      </c>
      <c r="K24" s="82">
        <f t="shared" si="0"/>
        <v>28</v>
      </c>
      <c r="L24" s="83" t="str">
        <f t="shared" si="1"/>
        <v>-</v>
      </c>
      <c r="M24" s="83">
        <f t="shared" si="2"/>
        <v>28</v>
      </c>
      <c r="N24" s="83" t="str">
        <f t="shared" si="3"/>
        <v>-</v>
      </c>
      <c r="O24" s="83"/>
    </row>
    <row r="25" spans="1:15" s="2" customFormat="1" ht="27.75" customHeight="1" thickBot="1">
      <c r="A25" s="80">
        <v>9</v>
      </c>
      <c r="B25" s="180" t="str">
        <f>+'ЖН-ОН-1'!B21</f>
        <v>Сулаймонов Шохбозбек Ҳусанхонович</v>
      </c>
      <c r="C25" s="180"/>
      <c r="D25" s="81" t="str">
        <f>+'ЖН-ОН-1'!C21</f>
        <v>K-16-050</v>
      </c>
      <c r="E25" s="82">
        <f>'ЖН-ОН-1'!D24+'ЖН-ОН-1'!E24</f>
        <v>16</v>
      </c>
      <c r="F25" s="82">
        <f>'ЖН-ОН-1'!F24+'ЖН-ОН-1'!G24</f>
        <v>16</v>
      </c>
      <c r="G25" s="82">
        <f>+'ЖН-ОН-1'!D21+'ЖН-ОН-1'!E21+'ЖН-ОН-1'!F21+'ЖН-ОН-1'!G21</f>
        <v>30</v>
      </c>
      <c r="H25" s="82">
        <f>'ЖН-ОН-2'!D25+'ЖН-ОН-2'!E25</f>
        <v>0</v>
      </c>
      <c r="I25" s="82">
        <f>'ЖН-ОН-2'!F25+'ЖН-ОН-2'!G25</f>
        <v>0</v>
      </c>
      <c r="J25" s="82">
        <f>+'ЖН-ОН-2'!D21+'ЖН-ОН-2'!E21+'ЖН-ОН-2'!F21+'ЖН-ОН-2'!G21</f>
        <v>0</v>
      </c>
      <c r="K25" s="82">
        <f t="shared" si="0"/>
        <v>30</v>
      </c>
      <c r="L25" s="83" t="str">
        <f t="shared" si="1"/>
        <v>-</v>
      </c>
      <c r="M25" s="83">
        <f t="shared" si="2"/>
        <v>30</v>
      </c>
      <c r="N25" s="83" t="str">
        <f t="shared" si="3"/>
        <v>-</v>
      </c>
      <c r="O25" s="83"/>
    </row>
    <row r="26" spans="1:15" s="2" customFormat="1" ht="27.75" customHeight="1" thickBot="1">
      <c r="A26" s="80">
        <v>10</v>
      </c>
      <c r="B26" s="180" t="str">
        <f>+'ЖН-ОН-1'!B22</f>
        <v>Утанов Акбар Эшпулат ўғли</v>
      </c>
      <c r="C26" s="180"/>
      <c r="D26" s="81" t="str">
        <f>+'ЖН-ОН-1'!C22</f>
        <v>K-16-029</v>
      </c>
      <c r="E26" s="82">
        <f>'ЖН-ОН-1'!D25+'ЖН-ОН-1'!E25</f>
        <v>15</v>
      </c>
      <c r="F26" s="82">
        <f>'ЖН-ОН-1'!F25+'ЖН-ОН-1'!G25</f>
        <v>15</v>
      </c>
      <c r="G26" s="82">
        <f>+'ЖН-ОН-1'!D22+'ЖН-ОН-1'!E22+'ЖН-ОН-1'!F22+'ЖН-ОН-1'!G22</f>
        <v>26</v>
      </c>
      <c r="H26" s="82">
        <f>'ЖН-ОН-2'!D27+'ЖН-ОН-2'!E27</f>
        <v>0</v>
      </c>
      <c r="I26" s="82">
        <f>'ЖН-ОН-2'!F27+'ЖН-ОН-2'!G27</f>
        <v>0</v>
      </c>
      <c r="J26" s="82">
        <f>+'ЖН-ОН-2'!D22+'ЖН-ОН-2'!E22+'ЖН-ОН-2'!F22+'ЖН-ОН-2'!G22</f>
        <v>0</v>
      </c>
      <c r="K26" s="82">
        <f t="shared" si="0"/>
        <v>26</v>
      </c>
      <c r="L26" s="83" t="str">
        <f t="shared" si="1"/>
        <v>-</v>
      </c>
      <c r="M26" s="83">
        <f t="shared" si="2"/>
        <v>26</v>
      </c>
      <c r="N26" s="83" t="str">
        <f t="shared" si="3"/>
        <v>-</v>
      </c>
      <c r="O26" s="83"/>
    </row>
    <row r="27" spans="1:15" s="2" customFormat="1" ht="27.75" customHeight="1" thickBot="1">
      <c r="A27" s="80">
        <v>11</v>
      </c>
      <c r="B27" s="180" t="str">
        <f>+'ЖН-ОН-1'!B23</f>
        <v>Хакимов Жавоҳир Усмонович</v>
      </c>
      <c r="C27" s="180"/>
      <c r="D27" s="81" t="str">
        <f>+'ЖН-ОН-1'!C23</f>
        <v>D-16-012</v>
      </c>
      <c r="E27" s="82">
        <f>'ЖН-ОН-1'!D27+'ЖН-ОН-1'!E27</f>
        <v>13</v>
      </c>
      <c r="F27" s="82">
        <f>'ЖН-ОН-1'!F27+'ЖН-ОН-1'!G27</f>
        <v>13</v>
      </c>
      <c r="G27" s="82">
        <f>+'ЖН-ОН-1'!D23+'ЖН-ОН-1'!E23+'ЖН-ОН-1'!F23+'ЖН-ОН-1'!G23</f>
        <v>32</v>
      </c>
      <c r="H27" s="82">
        <f>'ЖН-ОН-2'!D28+'ЖН-ОН-2'!E28</f>
        <v>0</v>
      </c>
      <c r="I27" s="82">
        <f>'ЖН-ОН-2'!F28+'ЖН-ОН-2'!G28</f>
        <v>0</v>
      </c>
      <c r="J27" s="82">
        <f>+'ЖН-ОН-2'!D23+'ЖН-ОН-2'!E23+'ЖН-ОН-2'!F23+'ЖН-ОН-2'!G23</f>
        <v>0</v>
      </c>
      <c r="K27" s="82">
        <f t="shared" si="0"/>
        <v>32</v>
      </c>
      <c r="L27" s="83" t="str">
        <f t="shared" si="1"/>
        <v>-</v>
      </c>
      <c r="M27" s="83">
        <f t="shared" si="2"/>
        <v>32</v>
      </c>
      <c r="N27" s="83" t="str">
        <f t="shared" si="3"/>
        <v>-</v>
      </c>
      <c r="O27" s="83"/>
    </row>
    <row r="28" spans="1:15" s="2" customFormat="1" ht="27.75" customHeight="1" thickBot="1">
      <c r="A28" s="80">
        <v>12</v>
      </c>
      <c r="B28" s="180" t="str">
        <f>+'ЖН-ОН-1'!B24</f>
        <v>Хидиров Шохрух Бобир ўғли</v>
      </c>
      <c r="C28" s="180"/>
      <c r="D28" s="81" t="str">
        <f>+'ЖН-ОН-1'!C24</f>
        <v>K-16-025</v>
      </c>
      <c r="E28" s="82"/>
      <c r="F28" s="82"/>
      <c r="G28" s="82">
        <f>+'ЖН-ОН-1'!D24+'ЖН-ОН-1'!E24+'ЖН-ОН-1'!F24+'ЖН-ОН-1'!G24</f>
        <v>32</v>
      </c>
      <c r="H28" s="82"/>
      <c r="I28" s="82"/>
      <c r="J28" s="82">
        <f>+'ЖН-ОН-2'!D24+'ЖН-ОН-2'!E24+'ЖН-ОН-2'!F24+'ЖН-ОН-2'!G24</f>
        <v>0</v>
      </c>
      <c r="K28" s="82">
        <f t="shared" si="0"/>
        <v>32</v>
      </c>
      <c r="L28" s="83"/>
      <c r="M28" s="83"/>
      <c r="N28" s="83"/>
      <c r="O28" s="83"/>
    </row>
    <row r="29" spans="1:15" s="2" customFormat="1" ht="27" customHeight="1" thickBot="1">
      <c r="A29" s="80">
        <v>13</v>
      </c>
      <c r="B29" s="180" t="str">
        <f>+'ЖН-ОН-1'!B25</f>
        <v>Хушшиев Шерзод Бозор ўғли</v>
      </c>
      <c r="C29" s="180"/>
      <c r="D29" s="81" t="str">
        <f>+'ЖН-ОН-1'!C25</f>
        <v>K-16-026</v>
      </c>
      <c r="E29" s="82"/>
      <c r="F29" s="82"/>
      <c r="G29" s="82">
        <f>+'ЖН-ОН-1'!D25+'ЖН-ОН-1'!E25+'ЖН-ОН-1'!F25+'ЖН-ОН-1'!G25</f>
        <v>30</v>
      </c>
      <c r="H29" s="82"/>
      <c r="I29" s="82"/>
      <c r="J29" s="82">
        <f>+'ЖН-ОН-2'!D25+'ЖН-ОН-2'!E25+'ЖН-ОН-2'!F25+'ЖН-ОН-2'!G25</f>
        <v>0</v>
      </c>
      <c r="K29" s="82">
        <f t="shared" si="0"/>
        <v>30</v>
      </c>
      <c r="L29" s="83"/>
      <c r="M29" s="83"/>
      <c r="N29" s="83"/>
      <c r="O29" s="83"/>
    </row>
    <row r="30" spans="1:15" s="2" customFormat="1" ht="27.75" customHeight="1" hidden="1" thickBot="1">
      <c r="A30" s="111">
        <v>18</v>
      </c>
      <c r="B30" s="180" t="str">
        <f>+'ЖН-ОН-1'!B26</f>
        <v>Ширинбоев Умиджон Бахтиёр ўғли</v>
      </c>
      <c r="C30" s="180"/>
      <c r="D30" s="81">
        <f>+'ЖН-ОН-1'!C26</f>
        <v>0</v>
      </c>
      <c r="E30" s="82"/>
      <c r="F30" s="82"/>
      <c r="G30" s="82">
        <f>+'ЖН-ОН-1'!D26+'ЖН-ОН-1'!E26+'ЖН-ОН-1'!F26+'ЖН-ОН-1'!G26</f>
        <v>30</v>
      </c>
      <c r="H30" s="82"/>
      <c r="I30" s="82"/>
      <c r="J30" s="82">
        <f>+'ЖН-ОН-2'!D26+'ЖН-ОН-2'!E26+'ЖН-ОН-2'!F26+'ЖН-ОН-2'!G26</f>
        <v>0</v>
      </c>
      <c r="K30" s="82">
        <f t="shared" si="0"/>
        <v>30</v>
      </c>
      <c r="L30" s="83"/>
      <c r="M30" s="83"/>
      <c r="N30" s="83"/>
      <c r="O30" s="83"/>
    </row>
    <row r="31" spans="1:15" s="2" customFormat="1" ht="27.75" customHeight="1" hidden="1" thickBot="1">
      <c r="A31" s="111">
        <v>19</v>
      </c>
      <c r="B31" s="180" t="str">
        <f>+'ЖН-ОН-1'!B27</f>
        <v>Останов Шерали Жуманович</v>
      </c>
      <c r="C31" s="180"/>
      <c r="D31" s="81" t="str">
        <f>+'ЖН-ОН-1'!C27</f>
        <v>D-16-008</v>
      </c>
      <c r="E31" s="82"/>
      <c r="F31" s="82"/>
      <c r="G31" s="82">
        <f>+'ЖН-ОН-1'!D27+'ЖН-ОН-1'!E27+'ЖН-ОН-1'!F27+'ЖН-ОН-1'!G27</f>
        <v>26</v>
      </c>
      <c r="H31" s="82"/>
      <c r="I31" s="82"/>
      <c r="J31" s="82">
        <f>+'ЖН-ОН-2'!D27+'ЖН-ОН-2'!E27+'ЖН-ОН-2'!F27+'ЖН-ОН-2'!G27</f>
        <v>0</v>
      </c>
      <c r="K31" s="82">
        <f t="shared" si="0"/>
        <v>26</v>
      </c>
      <c r="L31" s="83"/>
      <c r="M31" s="83"/>
      <c r="N31" s="83"/>
      <c r="O31" s="83"/>
    </row>
    <row r="32" spans="1:15" ht="49.5" customHeight="1" thickBot="1">
      <c r="A32" s="197" t="s">
        <v>14</v>
      </c>
      <c r="B32" s="197"/>
      <c r="C32" s="197"/>
      <c r="D32" s="84"/>
      <c r="E32" s="85"/>
      <c r="F32" s="86"/>
      <c r="G32" s="86"/>
      <c r="H32" s="86"/>
      <c r="I32" s="85"/>
      <c r="J32" s="85"/>
      <c r="K32" s="87"/>
      <c r="L32" s="87"/>
      <c r="M32" s="85"/>
      <c r="N32" s="85"/>
      <c r="O32" s="94"/>
    </row>
    <row r="33" spans="1:3" ht="39.75" customHeight="1">
      <c r="A33" s="198"/>
      <c r="B33" s="198"/>
      <c r="C33" s="198"/>
    </row>
    <row r="34" spans="1:15" ht="18.75">
      <c r="A34" s="14"/>
      <c r="B34" s="14"/>
      <c r="C34" s="15" t="s">
        <v>15</v>
      </c>
      <c r="D34" s="39">
        <v>13</v>
      </c>
      <c r="E34" s="45"/>
      <c r="F34" s="45"/>
      <c r="G34" s="17" t="s">
        <v>77</v>
      </c>
      <c r="H34" s="17"/>
      <c r="I34" s="17"/>
      <c r="J34" s="17"/>
      <c r="K34" s="11"/>
      <c r="L34" s="11"/>
      <c r="M34" s="11"/>
      <c r="N34" s="18"/>
      <c r="O34" s="11"/>
    </row>
    <row r="35" spans="1:15" ht="18.75">
      <c r="A35" s="14"/>
      <c r="B35" s="14"/>
      <c r="C35" s="15"/>
      <c r="D35" s="46"/>
      <c r="E35" s="17"/>
      <c r="F35" s="17"/>
      <c r="G35" s="17"/>
      <c r="H35" s="17"/>
      <c r="I35" s="11"/>
      <c r="J35" s="11"/>
      <c r="K35" s="17"/>
      <c r="L35" s="17"/>
      <c r="M35" s="11"/>
      <c r="N35" s="18"/>
      <c r="O35" s="11"/>
    </row>
    <row r="36" spans="1:15" ht="25.5" customHeight="1">
      <c r="A36" s="11"/>
      <c r="B36" s="11"/>
      <c r="C36" s="18"/>
      <c r="D36" s="199" t="s">
        <v>16</v>
      </c>
      <c r="E36" s="199"/>
      <c r="F36" s="199"/>
      <c r="G36" s="199"/>
      <c r="H36" s="17"/>
      <c r="I36" s="16"/>
      <c r="J36" s="16"/>
      <c r="K36" s="200" t="s">
        <v>17</v>
      </c>
      <c r="L36" s="200"/>
      <c r="M36" s="16"/>
      <c r="N36" s="16"/>
      <c r="O36" s="11"/>
    </row>
    <row r="37" spans="1:15" ht="18.75">
      <c r="A37" s="192"/>
      <c r="B37" s="192"/>
      <c r="C37" s="19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8.75">
      <c r="A38" s="18" t="s">
        <v>73</v>
      </c>
      <c r="B38" s="18"/>
      <c r="C38" s="18"/>
      <c r="D38" s="193" t="str">
        <f>M!F24</f>
        <v>О.Кучаров</v>
      </c>
      <c r="E38" s="193"/>
      <c r="F38" s="193"/>
      <c r="G38" s="193"/>
      <c r="H38" s="45"/>
      <c r="I38" s="45"/>
      <c r="J38" s="45"/>
      <c r="K38" s="17" t="s">
        <v>18</v>
      </c>
      <c r="L38" s="17"/>
      <c r="M38" s="194"/>
      <c r="N38" s="194"/>
      <c r="O38" s="47" t="str">
        <f>M!G8</f>
        <v>Ф.Бегов</v>
      </c>
    </row>
    <row r="39" spans="1:15" ht="18.75">
      <c r="A39" s="195" t="s">
        <v>19</v>
      </c>
      <c r="B39" s="195"/>
      <c r="C39" s="19" t="s">
        <v>1</v>
      </c>
      <c r="D39" s="196" t="s">
        <v>20</v>
      </c>
      <c r="E39" s="196"/>
      <c r="F39" s="196"/>
      <c r="G39" s="196"/>
      <c r="H39" s="45"/>
      <c r="I39" s="20"/>
      <c r="J39" s="20"/>
      <c r="K39" s="11"/>
      <c r="L39" s="11"/>
      <c r="M39" s="196" t="s">
        <v>21</v>
      </c>
      <c r="N39" s="196"/>
      <c r="O39" s="20" t="s">
        <v>20</v>
      </c>
    </row>
  </sheetData>
  <sheetProtection/>
  <mergeCells count="48">
    <mergeCell ref="D38:G38"/>
    <mergeCell ref="M38:N38"/>
    <mergeCell ref="A39:B39"/>
    <mergeCell ref="D39:G39"/>
    <mergeCell ref="M39:N39"/>
    <mergeCell ref="A32:C32"/>
    <mergeCell ref="A33:C33"/>
    <mergeCell ref="D36:G36"/>
    <mergeCell ref="K36:L36"/>
    <mergeCell ref="B23:C23"/>
    <mergeCell ref="B24:C24"/>
    <mergeCell ref="B21:C21"/>
    <mergeCell ref="B22:C22"/>
    <mergeCell ref="B27:C27"/>
    <mergeCell ref="A37:C37"/>
    <mergeCell ref="B25:C25"/>
    <mergeCell ref="B26:C26"/>
    <mergeCell ref="B28:C28"/>
    <mergeCell ref="B29:C29"/>
    <mergeCell ref="B16:C16"/>
    <mergeCell ref="B13:C13"/>
    <mergeCell ref="B14:C14"/>
    <mergeCell ref="B19:C19"/>
    <mergeCell ref="B20:C20"/>
    <mergeCell ref="B17:C17"/>
    <mergeCell ref="B18:C18"/>
    <mergeCell ref="C9:F9"/>
    <mergeCell ref="N11:N12"/>
    <mergeCell ref="O11:O12"/>
    <mergeCell ref="H9:K9"/>
    <mergeCell ref="M9:N9"/>
    <mergeCell ref="B15:C15"/>
    <mergeCell ref="A11:A12"/>
    <mergeCell ref="B11:C12"/>
    <mergeCell ref="D11:D12"/>
    <mergeCell ref="E11:K11"/>
    <mergeCell ref="L11:L12"/>
    <mergeCell ref="M11:M12"/>
    <mergeCell ref="B30:C30"/>
    <mergeCell ref="B31:C31"/>
    <mergeCell ref="A6:O6"/>
    <mergeCell ref="A2:O2"/>
    <mergeCell ref="A3:O3"/>
    <mergeCell ref="A4:I4"/>
    <mergeCell ref="A5:H5"/>
    <mergeCell ref="E7:F7"/>
    <mergeCell ref="H7:I7"/>
    <mergeCell ref="A8:B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view="pageLayout" zoomScaleSheetLayoutView="100" workbookViewId="0" topLeftCell="A4">
      <selection activeCell="A6" sqref="A6:Q6"/>
    </sheetView>
  </sheetViews>
  <sheetFormatPr defaultColWidth="9.140625" defaultRowHeight="12.75"/>
  <cols>
    <col min="1" max="2" width="4.57421875" style="1" customWidth="1"/>
    <col min="3" max="3" width="41.57421875" style="1" customWidth="1"/>
    <col min="4" max="4" width="14.140625" style="49" customWidth="1"/>
    <col min="5" max="6" width="4.7109375" style="1" hidden="1" customWidth="1"/>
    <col min="7" max="7" width="10.140625" style="1" customWidth="1"/>
    <col min="8" max="8" width="4.7109375" style="1" hidden="1" customWidth="1"/>
    <col min="9" max="9" width="4.28125" style="1" hidden="1" customWidth="1"/>
    <col min="10" max="10" width="10.7109375" style="1" customWidth="1"/>
    <col min="11" max="11" width="9.7109375" style="1" customWidth="1"/>
    <col min="12" max="13" width="10.00390625" style="1" customWidth="1"/>
    <col min="14" max="14" width="8.7109375" style="1" customWidth="1"/>
    <col min="15" max="15" width="4.28125" style="1" customWidth="1"/>
    <col min="16" max="16" width="4.421875" style="1" customWidth="1"/>
    <col min="17" max="17" width="9.57421875" style="0" customWidth="1"/>
  </cols>
  <sheetData>
    <row r="1" spans="1:17" ht="18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07" t="str">
        <f>M!C6</f>
        <v>12-шакл</v>
      </c>
      <c r="P1" s="207"/>
      <c r="Q1" s="207"/>
    </row>
    <row r="2" spans="1:17" ht="15.75" customHeight="1">
      <c r="A2" s="181" t="s">
        <v>149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ht="15.75" customHeight="1">
      <c r="A3" s="181" t="s">
        <v>148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ht="15.75" customHeight="1">
      <c r="A4" s="182" t="s">
        <v>38</v>
      </c>
      <c r="B4" s="182"/>
      <c r="C4" s="182"/>
      <c r="D4" s="182"/>
      <c r="E4" s="182"/>
      <c r="F4" s="182"/>
      <c r="G4" s="182"/>
      <c r="H4" s="182"/>
      <c r="I4" s="182"/>
      <c r="J4" s="12" t="s">
        <v>125</v>
      </c>
      <c r="K4" s="23" t="str">
        <f>+M!D9</f>
        <v>I-18/02-203</v>
      </c>
      <c r="L4" s="23"/>
      <c r="M4" s="50"/>
      <c r="N4" s="50"/>
      <c r="O4" s="50"/>
      <c r="P4" s="50"/>
      <c r="Q4" s="50"/>
    </row>
    <row r="5" spans="1:17" ht="15.75" customHeight="1">
      <c r="A5" s="182" t="str">
        <f>M!C24</f>
        <v>2017-2018 ўқув йили  </v>
      </c>
      <c r="B5" s="182"/>
      <c r="C5" s="182"/>
      <c r="D5" s="182"/>
      <c r="E5" s="182"/>
      <c r="F5" s="182"/>
      <c r="G5" s="182"/>
      <c r="H5" s="182"/>
      <c r="I5" s="51"/>
      <c r="J5" s="51" t="str">
        <f>M!C2</f>
        <v>баҳорги </v>
      </c>
      <c r="K5" s="52" t="s">
        <v>24</v>
      </c>
      <c r="N5" s="52"/>
      <c r="O5" s="52"/>
      <c r="P5" s="52"/>
      <c r="Q5" s="52"/>
    </row>
    <row r="6" spans="1:17" ht="15.75" customHeight="1">
      <c r="A6" s="208" t="str">
        <f>+M!B24</f>
        <v>Сув хўжалигини ташкил этиш ва бошқариш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</row>
    <row r="7" spans="1:17" ht="15.75" customHeight="1">
      <c r="A7" s="12"/>
      <c r="B7" s="12"/>
      <c r="C7" s="53">
        <f>M!C3</f>
        <v>2</v>
      </c>
      <c r="D7" s="54" t="s">
        <v>6</v>
      </c>
      <c r="E7" s="183"/>
      <c r="F7" s="183"/>
      <c r="G7" s="22">
        <f>M!C4</f>
        <v>203</v>
      </c>
      <c r="H7" s="183"/>
      <c r="I7" s="183"/>
      <c r="J7" s="54" t="s">
        <v>23</v>
      </c>
      <c r="K7" s="22">
        <f>M!C5</f>
        <v>4</v>
      </c>
      <c r="L7" s="55" t="s">
        <v>7</v>
      </c>
      <c r="M7" s="55"/>
      <c r="N7" s="55"/>
      <c r="O7" s="55"/>
      <c r="P7" s="55"/>
      <c r="Q7" s="55"/>
    </row>
    <row r="8" spans="1:17" ht="15.75" customHeight="1">
      <c r="A8" s="184" t="s">
        <v>39</v>
      </c>
      <c r="B8" s="184"/>
      <c r="C8" s="56" t="str">
        <f>M!B9</f>
        <v>Корпоратив бошкарув</v>
      </c>
      <c r="D8" s="57" t="s">
        <v>49</v>
      </c>
      <c r="E8" s="57"/>
      <c r="F8" s="57"/>
      <c r="G8" s="58"/>
      <c r="H8" s="58"/>
      <c r="I8" s="59"/>
      <c r="J8" s="59"/>
      <c r="K8" s="60"/>
      <c r="L8" s="38" t="s">
        <v>48</v>
      </c>
      <c r="M8" s="38"/>
      <c r="N8" s="61" t="str">
        <f>'ЖН-ОН-1'!H7</f>
        <v>Хасанов Б</v>
      </c>
      <c r="O8" s="62"/>
      <c r="P8" s="60"/>
      <c r="Q8" s="60"/>
    </row>
    <row r="9" spans="1:17" ht="18.75" customHeight="1">
      <c r="A9" s="13" t="s">
        <v>25</v>
      </c>
      <c r="B9" s="13"/>
      <c r="C9" s="189" t="s">
        <v>26</v>
      </c>
      <c r="D9" s="189"/>
      <c r="E9" s="189"/>
      <c r="F9" s="189"/>
      <c r="G9" s="24">
        <f>M!C9</f>
        <v>43</v>
      </c>
      <c r="H9" s="190" t="s">
        <v>43</v>
      </c>
      <c r="I9" s="190"/>
      <c r="J9" s="190"/>
      <c r="K9" s="190"/>
      <c r="L9" s="110">
        <f>M!E9</f>
        <v>11</v>
      </c>
      <c r="M9" s="191" t="str">
        <f>M!F8</f>
        <v>июнь 2018 йил</v>
      </c>
      <c r="N9" s="191"/>
      <c r="O9" s="40"/>
      <c r="P9" s="206"/>
      <c r="Q9" s="206"/>
    </row>
    <row r="10" spans="1:16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</row>
    <row r="11" spans="1:17" ht="31.5" customHeight="1" thickBot="1">
      <c r="A11" s="185" t="s">
        <v>0</v>
      </c>
      <c r="B11" s="186" t="s">
        <v>40</v>
      </c>
      <c r="C11" s="186"/>
      <c r="D11" s="187" t="s">
        <v>8</v>
      </c>
      <c r="E11" s="186" t="s">
        <v>9</v>
      </c>
      <c r="F11" s="186"/>
      <c r="G11" s="186"/>
      <c r="H11" s="186"/>
      <c r="I11" s="186"/>
      <c r="J11" s="186"/>
      <c r="K11" s="186"/>
      <c r="L11" s="188" t="s">
        <v>10</v>
      </c>
      <c r="M11" s="188" t="s">
        <v>11</v>
      </c>
      <c r="N11" s="188" t="s">
        <v>12</v>
      </c>
      <c r="O11" s="186" t="s">
        <v>13</v>
      </c>
      <c r="P11" s="186"/>
      <c r="Q11" s="186"/>
    </row>
    <row r="12" spans="1:17" ht="72.75" customHeight="1" thickBot="1">
      <c r="A12" s="185"/>
      <c r="B12" s="186"/>
      <c r="C12" s="186"/>
      <c r="D12" s="187"/>
      <c r="E12" s="79" t="s">
        <v>62</v>
      </c>
      <c r="F12" s="79" t="s">
        <v>3</v>
      </c>
      <c r="G12" s="79" t="s">
        <v>63</v>
      </c>
      <c r="H12" s="79" t="s">
        <v>34</v>
      </c>
      <c r="I12" s="79" t="s">
        <v>64</v>
      </c>
      <c r="J12" s="79" t="s">
        <v>65</v>
      </c>
      <c r="K12" s="79" t="s">
        <v>66</v>
      </c>
      <c r="L12" s="188"/>
      <c r="M12" s="188"/>
      <c r="N12" s="188"/>
      <c r="O12" s="186"/>
      <c r="P12" s="186"/>
      <c r="Q12" s="186"/>
    </row>
    <row r="13" spans="1:17" s="2" customFormat="1" ht="27.75" customHeight="1" thickBot="1">
      <c r="A13" s="80">
        <v>1</v>
      </c>
      <c r="B13" s="180" t="str">
        <f>+'ЖН-ОН-1'!B9</f>
        <v>Акрамова Нилуфар Тулкиновна</v>
      </c>
      <c r="C13" s="180"/>
      <c r="D13" s="81">
        <f>+'ЖН-ОН-1'!C9</f>
        <v>0</v>
      </c>
      <c r="E13" s="80">
        <f>'ЖН-ОН-1'!H9+'ЖН-ОН-1'!I9</f>
        <v>16</v>
      </c>
      <c r="F13" s="80">
        <f>'ЖН-ОН-1'!J9+'ЖН-ОН-1'!K9</f>
        <v>16</v>
      </c>
      <c r="G13" s="80">
        <f>+'ЖН-ОН-1'!H9+'ЖН-ОН-1'!I9+'ЖН-ОН-1'!J9+'ЖН-ОН-1'!K9</f>
        <v>32</v>
      </c>
      <c r="H13" s="80">
        <f>'ЖН-ОН-2'!H10+'ЖН-ОН-2'!I10</f>
        <v>0</v>
      </c>
      <c r="I13" s="80">
        <f>'ЖН-ОН-2'!J10+'ЖН-ОН-2'!K10</f>
        <v>0</v>
      </c>
      <c r="J13" s="80">
        <f>+'ЖН-ОН-2'!H9+'ЖН-ОН-2'!I9+'ЖН-ОН-2'!J9+'ЖН-ОН-2'!K9</f>
        <v>0</v>
      </c>
      <c r="K13" s="80">
        <f>G13+J13</f>
        <v>32</v>
      </c>
      <c r="L13" s="83" t="str">
        <f aca="true" t="shared" si="0" ref="L13:L31">IF(OR(K13&lt;39),"-","")</f>
        <v>-</v>
      </c>
      <c r="M13" s="88">
        <f>IF(L13="-",K13,"")</f>
        <v>32</v>
      </c>
      <c r="N13" s="88" t="str">
        <f>IF(L13="-","-","")</f>
        <v>-</v>
      </c>
      <c r="O13" s="204"/>
      <c r="P13" s="204"/>
      <c r="Q13" s="204"/>
    </row>
    <row r="14" spans="1:17" s="2" customFormat="1" ht="27.75" customHeight="1" thickBot="1">
      <c r="A14" s="80">
        <v>2</v>
      </c>
      <c r="B14" s="180" t="str">
        <f>+'ЖН-ОН-1'!B10</f>
        <v>Босимов Хайитбой Исоқ ўғли</v>
      </c>
      <c r="C14" s="180"/>
      <c r="D14" s="81" t="str">
        <f>+'ЖН-ОН-1'!C10</f>
        <v>D-16-001</v>
      </c>
      <c r="E14" s="80">
        <f>'ЖН-ОН-1'!H10+'ЖН-ОН-1'!I10</f>
        <v>14</v>
      </c>
      <c r="F14" s="80">
        <f>'ЖН-ОН-1'!J10+'ЖН-ОН-1'!K10</f>
        <v>15</v>
      </c>
      <c r="G14" s="80">
        <f>+'ЖН-ОН-1'!H10+'ЖН-ОН-1'!I10+'ЖН-ОН-1'!J10+'ЖН-ОН-1'!K10</f>
        <v>29</v>
      </c>
      <c r="H14" s="80">
        <f>'ЖН-ОН-2'!H11+'ЖН-ОН-2'!I11</f>
        <v>0</v>
      </c>
      <c r="I14" s="80">
        <f>'ЖН-ОН-2'!J11+'ЖН-ОН-2'!K11</f>
        <v>0</v>
      </c>
      <c r="J14" s="80">
        <f>+'ЖН-ОН-2'!H10+'ЖН-ОН-2'!I10+'ЖН-ОН-2'!J10+'ЖН-ОН-2'!K10</f>
        <v>0</v>
      </c>
      <c r="K14" s="80">
        <f aca="true" t="shared" si="1" ref="K14:K31">G14+J14</f>
        <v>29</v>
      </c>
      <c r="L14" s="83" t="str">
        <f t="shared" si="0"/>
        <v>-</v>
      </c>
      <c r="M14" s="88">
        <f aca="true" t="shared" si="2" ref="M14:M31">IF(L14="-",K14,"")</f>
        <v>29</v>
      </c>
      <c r="N14" s="88" t="str">
        <f aca="true" t="shared" si="3" ref="N14:N31">IF(L14="-","-","")</f>
        <v>-</v>
      </c>
      <c r="O14" s="204"/>
      <c r="P14" s="204"/>
      <c r="Q14" s="204"/>
    </row>
    <row r="15" spans="1:17" s="2" customFormat="1" ht="27.75" customHeight="1" thickBot="1">
      <c r="A15" s="80">
        <v>3</v>
      </c>
      <c r="B15" s="180" t="str">
        <f>+'ЖН-ОН-1'!B11</f>
        <v>Дадарбаев Муҳриддин Абдурахмонович</v>
      </c>
      <c r="C15" s="180"/>
      <c r="D15" s="81" t="str">
        <f>+'ЖН-ОН-1'!C11</f>
        <v>D-16-010</v>
      </c>
      <c r="E15" s="80">
        <f>'ЖН-ОН-1'!H11+'ЖН-ОН-1'!I11</f>
        <v>14</v>
      </c>
      <c r="F15" s="80">
        <f>'ЖН-ОН-1'!J11+'ЖН-ОН-1'!K11</f>
        <v>15</v>
      </c>
      <c r="G15" s="80">
        <f>+'ЖН-ОН-1'!H11+'ЖН-ОН-1'!I11+'ЖН-ОН-1'!J11+'ЖН-ОН-1'!K11</f>
        <v>29</v>
      </c>
      <c r="H15" s="80">
        <f>'ЖН-ОН-2'!H12+'ЖН-ОН-2'!I12</f>
        <v>0</v>
      </c>
      <c r="I15" s="80">
        <f>'ЖН-ОН-2'!J12+'ЖН-ОН-2'!K12</f>
        <v>0</v>
      </c>
      <c r="J15" s="80">
        <f>+'ЖН-ОН-2'!H11+'ЖН-ОН-2'!I11+'ЖН-ОН-2'!J11+'ЖН-ОН-2'!K11</f>
        <v>0</v>
      </c>
      <c r="K15" s="80">
        <f t="shared" si="1"/>
        <v>29</v>
      </c>
      <c r="L15" s="83" t="str">
        <f t="shared" si="0"/>
        <v>-</v>
      </c>
      <c r="M15" s="88">
        <f t="shared" si="2"/>
        <v>29</v>
      </c>
      <c r="N15" s="88" t="str">
        <f t="shared" si="3"/>
        <v>-</v>
      </c>
      <c r="O15" s="204"/>
      <c r="P15" s="204"/>
      <c r="Q15" s="204"/>
    </row>
    <row r="16" spans="1:17" s="2" customFormat="1" ht="27.75" customHeight="1" thickBot="1">
      <c r="A16" s="80">
        <v>4</v>
      </c>
      <c r="B16" s="180" t="str">
        <f>+'ЖН-ОН-1'!B12</f>
        <v>Дадаханов Билолхон Жобир ўғли </v>
      </c>
      <c r="C16" s="180"/>
      <c r="D16" s="81" t="str">
        <f>+'ЖН-ОН-1'!C12</f>
        <v>K-16-072</v>
      </c>
      <c r="E16" s="80">
        <f>'ЖН-ОН-1'!H12+'ЖН-ОН-1'!I12</f>
        <v>15</v>
      </c>
      <c r="F16" s="80">
        <f>'ЖН-ОН-1'!J12+'ЖН-ОН-1'!K12</f>
        <v>14</v>
      </c>
      <c r="G16" s="80">
        <f>+'ЖН-ОН-1'!H12+'ЖН-ОН-1'!I12+'ЖН-ОН-1'!J12+'ЖН-ОН-1'!K12</f>
        <v>29</v>
      </c>
      <c r="H16" s="80">
        <f>'ЖН-ОН-2'!H13+'ЖН-ОН-2'!I13</f>
        <v>0</v>
      </c>
      <c r="I16" s="80">
        <f>'ЖН-ОН-2'!J13+'ЖН-ОН-2'!K13</f>
        <v>0</v>
      </c>
      <c r="J16" s="80">
        <f>+'ЖН-ОН-2'!H12+'ЖН-ОН-2'!I12+'ЖН-ОН-2'!J12+'ЖН-ОН-2'!K12</f>
        <v>0</v>
      </c>
      <c r="K16" s="80">
        <f t="shared" si="1"/>
        <v>29</v>
      </c>
      <c r="L16" s="83" t="str">
        <f t="shared" si="0"/>
        <v>-</v>
      </c>
      <c r="M16" s="88">
        <f t="shared" si="2"/>
        <v>29</v>
      </c>
      <c r="N16" s="88" t="str">
        <f t="shared" si="3"/>
        <v>-</v>
      </c>
      <c r="O16" s="204"/>
      <c r="P16" s="204"/>
      <c r="Q16" s="204"/>
    </row>
    <row r="17" spans="1:17" s="2" customFormat="1" ht="27.75" customHeight="1" thickBot="1">
      <c r="A17" s="80">
        <v>5</v>
      </c>
      <c r="B17" s="180" t="str">
        <f>+'ЖН-ОН-1'!B13</f>
        <v>Исаев Шаҳбоз Ёдгоржонович</v>
      </c>
      <c r="C17" s="180"/>
      <c r="D17" s="81" t="str">
        <f>+'ЖН-ОН-1'!C13</f>
        <v>K-16-027</v>
      </c>
      <c r="E17" s="80">
        <f>'ЖН-ОН-1'!H13+'ЖН-ОН-1'!I13</f>
        <v>14</v>
      </c>
      <c r="F17" s="80">
        <f>'ЖН-ОН-1'!J13+'ЖН-ОН-1'!K13</f>
        <v>15</v>
      </c>
      <c r="G17" s="80">
        <f>+'ЖН-ОН-1'!H13+'ЖН-ОН-1'!I13+'ЖН-ОН-1'!J13+'ЖН-ОН-1'!K13</f>
        <v>29</v>
      </c>
      <c r="H17" s="80">
        <f>'ЖН-ОН-2'!H14+'ЖН-ОН-2'!I14</f>
        <v>0</v>
      </c>
      <c r="I17" s="80">
        <f>'ЖН-ОН-2'!J14+'ЖН-ОН-2'!K14</f>
        <v>0</v>
      </c>
      <c r="J17" s="80">
        <f>+'ЖН-ОН-2'!H13+'ЖН-ОН-2'!I13+'ЖН-ОН-2'!J13+'ЖН-ОН-2'!K13</f>
        <v>0</v>
      </c>
      <c r="K17" s="80">
        <f t="shared" si="1"/>
        <v>29</v>
      </c>
      <c r="L17" s="83" t="str">
        <f t="shared" si="0"/>
        <v>-</v>
      </c>
      <c r="M17" s="88">
        <f t="shared" si="2"/>
        <v>29</v>
      </c>
      <c r="N17" s="88" t="str">
        <f t="shared" si="3"/>
        <v>-</v>
      </c>
      <c r="O17" s="204"/>
      <c r="P17" s="204"/>
      <c r="Q17" s="204"/>
    </row>
    <row r="18" spans="1:17" s="2" customFormat="1" ht="27.75" customHeight="1" thickBot="1">
      <c r="A18" s="80">
        <v>6</v>
      </c>
      <c r="B18" s="180" t="str">
        <f>+'ЖН-ОН-1'!B14</f>
        <v>Йигиталиев Бекзод</v>
      </c>
      <c r="C18" s="180"/>
      <c r="D18" s="81">
        <f>+'ЖН-ОН-1'!C14</f>
        <v>0</v>
      </c>
      <c r="E18" s="80">
        <f>'ЖН-ОН-1'!H14+'ЖН-ОН-1'!I14</f>
        <v>13</v>
      </c>
      <c r="F18" s="80">
        <f>'ЖН-ОН-1'!J14+'ЖН-ОН-1'!K14</f>
        <v>13</v>
      </c>
      <c r="G18" s="80">
        <f>+'ЖН-ОН-1'!H14+'ЖН-ОН-1'!I14+'ЖН-ОН-1'!J14+'ЖН-ОН-1'!K14</f>
        <v>26</v>
      </c>
      <c r="H18" s="80">
        <f>'ЖН-ОН-2'!H15+'ЖН-ОН-2'!I15</f>
        <v>0</v>
      </c>
      <c r="I18" s="80">
        <f>'ЖН-ОН-2'!J15+'ЖН-ОН-2'!K15</f>
        <v>0</v>
      </c>
      <c r="J18" s="80">
        <f>+'ЖН-ОН-2'!H14+'ЖН-ОН-2'!I14+'ЖН-ОН-2'!J14+'ЖН-ОН-2'!K14</f>
        <v>0</v>
      </c>
      <c r="K18" s="80">
        <f t="shared" si="1"/>
        <v>26</v>
      </c>
      <c r="L18" s="83" t="str">
        <f t="shared" si="0"/>
        <v>-</v>
      </c>
      <c r="M18" s="88">
        <f t="shared" si="2"/>
        <v>26</v>
      </c>
      <c r="N18" s="88" t="str">
        <f t="shared" si="3"/>
        <v>-</v>
      </c>
      <c r="O18" s="204"/>
      <c r="P18" s="204"/>
      <c r="Q18" s="204"/>
    </row>
    <row r="19" spans="1:17" s="2" customFormat="1" ht="27.75" customHeight="1" thickBot="1">
      <c r="A19" s="80">
        <v>7</v>
      </c>
      <c r="B19" s="180" t="str">
        <f>+'ЖН-ОН-1'!B15</f>
        <v>Кенжаева Нафиса Рустамовна</v>
      </c>
      <c r="C19" s="180"/>
      <c r="D19" s="81" t="str">
        <f>+'ЖН-ОН-1'!C15</f>
        <v>K-16-069</v>
      </c>
      <c r="E19" s="80">
        <f>'ЖН-ОН-1'!H15+'ЖН-ОН-1'!I15</f>
        <v>15</v>
      </c>
      <c r="F19" s="80">
        <f>'ЖН-ОН-1'!J15+'ЖН-ОН-1'!K15</f>
        <v>15</v>
      </c>
      <c r="G19" s="80">
        <f>+'ЖН-ОН-1'!H15+'ЖН-ОН-1'!I15+'ЖН-ОН-1'!J15+'ЖН-ОН-1'!K15</f>
        <v>30</v>
      </c>
      <c r="H19" s="80">
        <f>'ЖН-ОН-2'!H16+'ЖН-ОН-2'!I16</f>
        <v>0</v>
      </c>
      <c r="I19" s="80">
        <f>'ЖН-ОН-2'!J16+'ЖН-ОН-2'!K16</f>
        <v>0</v>
      </c>
      <c r="J19" s="80">
        <f>+'ЖН-ОН-2'!H15+'ЖН-ОН-2'!I15+'ЖН-ОН-2'!J15+'ЖН-ОН-2'!K15</f>
        <v>0</v>
      </c>
      <c r="K19" s="80">
        <f t="shared" si="1"/>
        <v>30</v>
      </c>
      <c r="L19" s="83" t="str">
        <f t="shared" si="0"/>
        <v>-</v>
      </c>
      <c r="M19" s="88">
        <f t="shared" si="2"/>
        <v>30</v>
      </c>
      <c r="N19" s="88" t="str">
        <f t="shared" si="3"/>
        <v>-</v>
      </c>
      <c r="O19" s="204"/>
      <c r="P19" s="204"/>
      <c r="Q19" s="204"/>
    </row>
    <row r="20" spans="1:17" s="2" customFormat="1" ht="27.75" customHeight="1" thickBot="1">
      <c r="A20" s="80">
        <v>8</v>
      </c>
      <c r="B20" s="180" t="str">
        <f>+'ЖН-ОН-1'!B16</f>
        <v>Маҳмудов Жасурбек Шаҳобжонович</v>
      </c>
      <c r="C20" s="180"/>
      <c r="D20" s="81" t="str">
        <f>+'ЖН-ОН-1'!C16</f>
        <v>K-16-020</v>
      </c>
      <c r="E20" s="80">
        <f>'ЖН-ОН-1'!H16+'ЖН-ОН-1'!I16</f>
        <v>16</v>
      </c>
      <c r="F20" s="80">
        <f>'ЖН-ОН-1'!J16+'ЖН-ОН-1'!K16</f>
        <v>16</v>
      </c>
      <c r="G20" s="80">
        <f>+'ЖН-ОН-1'!H16+'ЖН-ОН-1'!I16+'ЖН-ОН-1'!J16+'ЖН-ОН-1'!K16</f>
        <v>32</v>
      </c>
      <c r="H20" s="80">
        <f>'ЖН-ОН-2'!H17+'ЖН-ОН-2'!I17</f>
        <v>0</v>
      </c>
      <c r="I20" s="80">
        <f>'ЖН-ОН-2'!J17+'ЖН-ОН-2'!K17</f>
        <v>0</v>
      </c>
      <c r="J20" s="80">
        <f>+'ЖН-ОН-2'!H16+'ЖН-ОН-2'!I16+'ЖН-ОН-2'!J16+'ЖН-ОН-2'!K16</f>
        <v>0</v>
      </c>
      <c r="K20" s="80">
        <f t="shared" si="1"/>
        <v>32</v>
      </c>
      <c r="L20" s="83" t="str">
        <f t="shared" si="0"/>
        <v>-</v>
      </c>
      <c r="M20" s="88">
        <f t="shared" si="2"/>
        <v>32</v>
      </c>
      <c r="N20" s="88" t="str">
        <f t="shared" si="3"/>
        <v>-</v>
      </c>
      <c r="O20" s="204"/>
      <c r="P20" s="204"/>
      <c r="Q20" s="204"/>
    </row>
    <row r="21" spans="1:17" s="2" customFormat="1" ht="27.75" customHeight="1" thickBot="1">
      <c r="A21" s="80">
        <v>9</v>
      </c>
      <c r="B21" s="180" t="str">
        <f>+'ЖН-ОН-1'!B17</f>
        <v>Нарбаев Нурсултан Нургалий ули</v>
      </c>
      <c r="C21" s="180"/>
      <c r="D21" s="81" t="str">
        <f>+'ЖН-ОН-1'!C17</f>
        <v>K-16-018</v>
      </c>
      <c r="E21" s="80">
        <f>'ЖН-ОН-1'!H17+'ЖН-ОН-1'!I17</f>
        <v>14</v>
      </c>
      <c r="F21" s="80">
        <f>'ЖН-ОН-1'!J17+'ЖН-ОН-1'!K17</f>
        <v>14</v>
      </c>
      <c r="G21" s="80">
        <f>+'ЖН-ОН-1'!H17+'ЖН-ОН-1'!I17+'ЖН-ОН-1'!J17+'ЖН-ОН-1'!K17</f>
        <v>28</v>
      </c>
      <c r="H21" s="80">
        <f>'ЖН-ОН-2'!H21+'ЖН-ОН-2'!I21</f>
        <v>0</v>
      </c>
      <c r="I21" s="80">
        <f>'ЖН-ОН-2'!J21+'ЖН-ОН-2'!K21</f>
        <v>0</v>
      </c>
      <c r="J21" s="80">
        <f>+'ЖН-ОН-2'!H17+'ЖН-ОН-2'!I17+'ЖН-ОН-2'!J17+'ЖН-ОН-2'!K17</f>
        <v>0</v>
      </c>
      <c r="K21" s="80">
        <f t="shared" si="1"/>
        <v>28</v>
      </c>
      <c r="L21" s="83" t="str">
        <f t="shared" si="0"/>
        <v>-</v>
      </c>
      <c r="M21" s="88">
        <f t="shared" si="2"/>
        <v>28</v>
      </c>
      <c r="N21" s="88" t="str">
        <f t="shared" si="3"/>
        <v>-</v>
      </c>
      <c r="O21" s="204"/>
      <c r="P21" s="204"/>
      <c r="Q21" s="204"/>
    </row>
    <row r="22" spans="1:17" s="2" customFormat="1" ht="27.75" customHeight="1" thickBot="1">
      <c r="A22" s="80">
        <v>10</v>
      </c>
      <c r="B22" s="180" t="str">
        <f>+'ЖН-ОН-1'!B18</f>
        <v>Ражабов Нурмуҳаммад Алишер ўғли</v>
      </c>
      <c r="C22" s="180"/>
      <c r="D22" s="81" t="str">
        <f>+'ЖН-ОН-1'!C18</f>
        <v>K-16-042</v>
      </c>
      <c r="E22" s="80">
        <f>'ЖН-ОН-1'!H18+'ЖН-ОН-1'!I18</f>
        <v>15</v>
      </c>
      <c r="F22" s="80">
        <f>'ЖН-ОН-1'!J18+'ЖН-ОН-1'!K18</f>
        <v>15</v>
      </c>
      <c r="G22" s="80">
        <f>+'ЖН-ОН-1'!H18+'ЖН-ОН-1'!I18+'ЖН-ОН-1'!J18+'ЖН-ОН-1'!K18</f>
        <v>30</v>
      </c>
      <c r="H22" s="80">
        <f>'ЖН-ОН-2'!H22+'ЖН-ОН-2'!I22</f>
        <v>0</v>
      </c>
      <c r="I22" s="80">
        <f>'ЖН-ОН-2'!J22+'ЖН-ОН-2'!K22</f>
        <v>0</v>
      </c>
      <c r="J22" s="80">
        <f>+'ЖН-ОН-2'!H18+'ЖН-ОН-2'!I18+'ЖН-ОН-2'!J18+'ЖН-ОН-2'!K18</f>
        <v>0</v>
      </c>
      <c r="K22" s="80">
        <f t="shared" si="1"/>
        <v>30</v>
      </c>
      <c r="L22" s="83" t="str">
        <f t="shared" si="0"/>
        <v>-</v>
      </c>
      <c r="M22" s="88">
        <f t="shared" si="2"/>
        <v>30</v>
      </c>
      <c r="N22" s="88" t="str">
        <f t="shared" si="3"/>
        <v>-</v>
      </c>
      <c r="O22" s="204"/>
      <c r="P22" s="204"/>
      <c r="Q22" s="204"/>
    </row>
    <row r="23" spans="1:17" s="2" customFormat="1" ht="27.75" customHeight="1" thickBot="1">
      <c r="A23" s="80">
        <v>11</v>
      </c>
      <c r="B23" s="180" t="str">
        <f>+'ЖН-ОН-1'!B19</f>
        <v>Ражабова Қурвонгул Алишер қизи</v>
      </c>
      <c r="C23" s="180"/>
      <c r="D23" s="81" t="str">
        <f>+'ЖН-ОН-1'!C19</f>
        <v>K-16-070</v>
      </c>
      <c r="E23" s="80">
        <f>'ЖН-ОН-1'!H19+'ЖН-ОН-1'!I19</f>
        <v>16</v>
      </c>
      <c r="F23" s="80">
        <f>'ЖН-ОН-1'!J19+'ЖН-ОН-1'!K19</f>
        <v>16</v>
      </c>
      <c r="G23" s="80">
        <f>+'ЖН-ОН-1'!H19+'ЖН-ОН-1'!I19+'ЖН-ОН-1'!J19+'ЖН-ОН-1'!K19</f>
        <v>32</v>
      </c>
      <c r="H23" s="80">
        <f>'ЖН-ОН-2'!H23+'ЖН-ОН-2'!I23</f>
        <v>0</v>
      </c>
      <c r="I23" s="80">
        <f>'ЖН-ОН-2'!J23+'ЖН-ОН-2'!K23</f>
        <v>0</v>
      </c>
      <c r="J23" s="80">
        <f>+'ЖН-ОН-2'!H19+'ЖН-ОН-2'!I19+'ЖН-ОН-2'!J19+'ЖН-ОН-2'!K19</f>
        <v>0</v>
      </c>
      <c r="K23" s="80">
        <f t="shared" si="1"/>
        <v>32</v>
      </c>
      <c r="L23" s="83" t="str">
        <f t="shared" si="0"/>
        <v>-</v>
      </c>
      <c r="M23" s="88">
        <f t="shared" si="2"/>
        <v>32</v>
      </c>
      <c r="N23" s="88" t="str">
        <f t="shared" si="3"/>
        <v>-</v>
      </c>
      <c r="O23" s="204"/>
      <c r="P23" s="204"/>
      <c r="Q23" s="204"/>
    </row>
    <row r="24" spans="1:17" s="2" customFormat="1" ht="27.75" customHeight="1" thickBot="1">
      <c r="A24" s="80">
        <v>12</v>
      </c>
      <c r="B24" s="180" t="str">
        <f>+'ЖН-ОН-1'!B20</f>
        <v>Саидахмедов Жахонгир Бахтибек ўғли</v>
      </c>
      <c r="C24" s="180"/>
      <c r="D24" s="81" t="str">
        <f>+'ЖН-ОН-1'!C20</f>
        <v>K-16-049</v>
      </c>
      <c r="E24" s="80"/>
      <c r="F24" s="80"/>
      <c r="G24" s="80">
        <f>+'ЖН-ОН-1'!H20+'ЖН-ОН-1'!I20+'ЖН-ОН-1'!J20+'ЖН-ОН-1'!K20</f>
        <v>31</v>
      </c>
      <c r="H24" s="80"/>
      <c r="I24" s="80"/>
      <c r="J24" s="80">
        <f>+'ЖН-ОН-2'!H20+'ЖН-ОН-2'!I20+'ЖН-ОН-2'!J20+'ЖН-ОН-2'!K20</f>
        <v>0</v>
      </c>
      <c r="K24" s="80">
        <f t="shared" si="1"/>
        <v>31</v>
      </c>
      <c r="L24" s="83"/>
      <c r="M24" s="88"/>
      <c r="N24" s="88"/>
      <c r="O24" s="201"/>
      <c r="P24" s="202"/>
      <c r="Q24" s="203"/>
    </row>
    <row r="25" spans="1:17" s="2" customFormat="1" ht="27.75" customHeight="1" thickBot="1">
      <c r="A25" s="80">
        <v>13</v>
      </c>
      <c r="B25" s="180" t="str">
        <f>+'ЖН-ОН-1'!B21</f>
        <v>Сулаймонов Шохбозбек Ҳусанхонович</v>
      </c>
      <c r="C25" s="180"/>
      <c r="D25" s="81" t="str">
        <f>+'ЖН-ОН-1'!C21</f>
        <v>K-16-050</v>
      </c>
      <c r="E25" s="80"/>
      <c r="F25" s="80"/>
      <c r="G25" s="80">
        <f>+'ЖН-ОН-1'!H21+'ЖН-ОН-1'!I21+'ЖН-ОН-1'!J21+'ЖН-ОН-1'!K21</f>
        <v>30</v>
      </c>
      <c r="H25" s="80"/>
      <c r="I25" s="80"/>
      <c r="J25" s="80">
        <f>+'ЖН-ОН-2'!H21+'ЖН-ОН-2'!I21+'ЖН-ОН-2'!J21+'ЖН-ОН-2'!K21</f>
        <v>0</v>
      </c>
      <c r="K25" s="80">
        <f t="shared" si="1"/>
        <v>30</v>
      </c>
      <c r="L25" s="83"/>
      <c r="M25" s="88"/>
      <c r="N25" s="88"/>
      <c r="O25" s="201"/>
      <c r="P25" s="202"/>
      <c r="Q25" s="203"/>
    </row>
    <row r="26" spans="1:17" s="2" customFormat="1" ht="27.75" customHeight="1" thickBot="1">
      <c r="A26" s="80">
        <v>14</v>
      </c>
      <c r="B26" s="180" t="str">
        <f>+'ЖН-ОН-1'!B22</f>
        <v>Утанов Акбар Эшпулат ўғли</v>
      </c>
      <c r="C26" s="180"/>
      <c r="D26" s="81" t="str">
        <f>+'ЖН-ОН-1'!C22</f>
        <v>K-16-029</v>
      </c>
      <c r="E26" s="80"/>
      <c r="F26" s="80"/>
      <c r="G26" s="80">
        <f>+'ЖН-ОН-1'!H22+'ЖН-ОН-1'!I22+'ЖН-ОН-1'!J22+'ЖН-ОН-1'!K22</f>
        <v>28</v>
      </c>
      <c r="H26" s="80"/>
      <c r="I26" s="80"/>
      <c r="J26" s="80">
        <f>+'ЖН-ОН-2'!H22+'ЖН-ОН-2'!I22+'ЖН-ОН-2'!J22+'ЖН-ОН-2'!K22</f>
        <v>0</v>
      </c>
      <c r="K26" s="80">
        <f t="shared" si="1"/>
        <v>28</v>
      </c>
      <c r="L26" s="83"/>
      <c r="M26" s="88"/>
      <c r="N26" s="88"/>
      <c r="O26" s="201"/>
      <c r="P26" s="202"/>
      <c r="Q26" s="203"/>
    </row>
    <row r="27" spans="1:17" s="2" customFormat="1" ht="27.75" customHeight="1" thickBot="1">
      <c r="A27" s="80">
        <v>15</v>
      </c>
      <c r="B27" s="180" t="str">
        <f>+'ЖН-ОН-1'!B23</f>
        <v>Хакимов Жавоҳир Усмонович</v>
      </c>
      <c r="C27" s="180"/>
      <c r="D27" s="81" t="str">
        <f>+'ЖН-ОН-1'!C23</f>
        <v>D-16-012</v>
      </c>
      <c r="E27" s="80"/>
      <c r="F27" s="80"/>
      <c r="G27" s="80">
        <f>+'ЖН-ОН-1'!H23+'ЖН-ОН-1'!I23+'ЖН-ОН-1'!J23+'ЖН-ОН-1'!K23</f>
        <v>32</v>
      </c>
      <c r="H27" s="80"/>
      <c r="I27" s="80"/>
      <c r="J27" s="80">
        <f>+'ЖН-ОН-2'!H23+'ЖН-ОН-2'!I23+'ЖН-ОН-2'!J23+'ЖН-ОН-2'!K23</f>
        <v>0</v>
      </c>
      <c r="K27" s="80">
        <f t="shared" si="1"/>
        <v>32</v>
      </c>
      <c r="L27" s="83"/>
      <c r="M27" s="88"/>
      <c r="N27" s="88"/>
      <c r="O27" s="201"/>
      <c r="P27" s="202"/>
      <c r="Q27" s="203"/>
    </row>
    <row r="28" spans="1:17" s="2" customFormat="1" ht="27.75" customHeight="1" thickBot="1">
      <c r="A28" s="80">
        <v>16</v>
      </c>
      <c r="B28" s="180" t="str">
        <f>+'ЖН-ОН-1'!B24</f>
        <v>Хидиров Шохрух Бобир ўғли</v>
      </c>
      <c r="C28" s="180"/>
      <c r="D28" s="81" t="str">
        <f>+'ЖН-ОН-1'!C24</f>
        <v>K-16-025</v>
      </c>
      <c r="E28" s="80">
        <f>'ЖН-ОН-1'!H20+'ЖН-ОН-1'!I20</f>
        <v>15</v>
      </c>
      <c r="F28" s="80">
        <f>'ЖН-ОН-1'!J20+'ЖН-ОН-1'!K20</f>
        <v>16</v>
      </c>
      <c r="G28" s="80">
        <f>+'ЖН-ОН-1'!H24+'ЖН-ОН-1'!I24+'ЖН-ОН-1'!J24+'ЖН-ОН-1'!K24</f>
        <v>31</v>
      </c>
      <c r="H28" s="80">
        <f>'ЖН-ОН-2'!H24+'ЖН-ОН-2'!I24</f>
        <v>0</v>
      </c>
      <c r="I28" s="80">
        <f>'ЖН-ОН-2'!J24+'ЖН-ОН-2'!K24</f>
        <v>0</v>
      </c>
      <c r="J28" s="80">
        <f>+'ЖН-ОН-2'!H24+'ЖН-ОН-2'!I24+'ЖН-ОН-2'!J24+'ЖН-ОН-2'!K24</f>
        <v>0</v>
      </c>
      <c r="K28" s="80">
        <f t="shared" si="1"/>
        <v>31</v>
      </c>
      <c r="L28" s="83" t="str">
        <f t="shared" si="0"/>
        <v>-</v>
      </c>
      <c r="M28" s="88">
        <f t="shared" si="2"/>
        <v>31</v>
      </c>
      <c r="N28" s="88" t="str">
        <f t="shared" si="3"/>
        <v>-</v>
      </c>
      <c r="O28" s="204"/>
      <c r="P28" s="204"/>
      <c r="Q28" s="204"/>
    </row>
    <row r="29" spans="1:17" s="2" customFormat="1" ht="27.75" customHeight="1" thickBot="1">
      <c r="A29" s="80">
        <v>17</v>
      </c>
      <c r="B29" s="180" t="str">
        <f>+'ЖН-ОН-1'!B25</f>
        <v>Хушшиев Шерзод Бозор ўғли</v>
      </c>
      <c r="C29" s="180"/>
      <c r="D29" s="81" t="str">
        <f>+'ЖН-ОН-1'!C25</f>
        <v>K-16-026</v>
      </c>
      <c r="E29" s="80">
        <f>'ЖН-ОН-1'!H24+'ЖН-ОН-1'!I24</f>
        <v>15</v>
      </c>
      <c r="F29" s="80">
        <f>'ЖН-ОН-1'!J24+'ЖН-ОН-1'!K24</f>
        <v>16</v>
      </c>
      <c r="G29" s="80">
        <f>+'ЖН-ОН-1'!H25+'ЖН-ОН-1'!I25+'ЖН-ОН-1'!J25+'ЖН-ОН-1'!K25</f>
        <v>29</v>
      </c>
      <c r="H29" s="80">
        <f>'ЖН-ОН-2'!H25+'ЖН-ОН-2'!I25</f>
        <v>0</v>
      </c>
      <c r="I29" s="80">
        <f>'ЖН-ОН-2'!J25+'ЖН-ОН-2'!K25</f>
        <v>0</v>
      </c>
      <c r="J29" s="80">
        <f>+'ЖН-ОН-2'!H25+'ЖН-ОН-2'!I25+'ЖН-ОН-2'!J25+'ЖН-ОН-2'!K25</f>
        <v>0</v>
      </c>
      <c r="K29" s="80">
        <f t="shared" si="1"/>
        <v>29</v>
      </c>
      <c r="L29" s="83" t="str">
        <f t="shared" si="0"/>
        <v>-</v>
      </c>
      <c r="M29" s="88">
        <f t="shared" si="2"/>
        <v>29</v>
      </c>
      <c r="N29" s="88" t="str">
        <f t="shared" si="3"/>
        <v>-</v>
      </c>
      <c r="O29" s="204"/>
      <c r="P29" s="204"/>
      <c r="Q29" s="204"/>
    </row>
    <row r="30" spans="1:17" s="2" customFormat="1" ht="27.75" customHeight="1" thickBot="1">
      <c r="A30" s="80">
        <v>18</v>
      </c>
      <c r="B30" s="180" t="str">
        <f>+'ЖН-ОН-1'!B26</f>
        <v>Ширинбоев Умиджон Бахтиёр ўғли</v>
      </c>
      <c r="C30" s="180"/>
      <c r="D30" s="81">
        <f>+'ЖН-ОН-1'!C26</f>
        <v>0</v>
      </c>
      <c r="E30" s="80">
        <f>'ЖН-ОН-1'!H25+'ЖН-ОН-1'!I25</f>
        <v>14</v>
      </c>
      <c r="F30" s="80">
        <f>'ЖН-ОН-1'!J25+'ЖН-ОН-1'!K25</f>
        <v>15</v>
      </c>
      <c r="G30" s="80">
        <f>+'ЖН-ОН-1'!H26+'ЖН-ОН-1'!I26+'ЖН-ОН-1'!J26+'ЖН-ОН-1'!K26</f>
        <v>32</v>
      </c>
      <c r="H30" s="80">
        <f>'ЖН-ОН-2'!H27+'ЖН-ОН-2'!I27</f>
        <v>0</v>
      </c>
      <c r="I30" s="80">
        <f>'ЖН-ОН-2'!J27+'ЖН-ОН-2'!K27</f>
        <v>0</v>
      </c>
      <c r="J30" s="80">
        <f>+'ЖН-ОН-2'!H26+'ЖН-ОН-2'!I26+'ЖН-ОН-2'!J26+'ЖН-ОН-2'!K26</f>
        <v>0</v>
      </c>
      <c r="K30" s="80">
        <f t="shared" si="1"/>
        <v>32</v>
      </c>
      <c r="L30" s="83" t="str">
        <f t="shared" si="0"/>
        <v>-</v>
      </c>
      <c r="M30" s="88">
        <f t="shared" si="2"/>
        <v>32</v>
      </c>
      <c r="N30" s="88" t="str">
        <f t="shared" si="3"/>
        <v>-</v>
      </c>
      <c r="O30" s="204"/>
      <c r="P30" s="204"/>
      <c r="Q30" s="204"/>
    </row>
    <row r="31" spans="1:17" s="2" customFormat="1" ht="27.75" customHeight="1" thickBot="1">
      <c r="A31" s="80">
        <v>19</v>
      </c>
      <c r="B31" s="180" t="str">
        <f>+'ЖН-ОН-1'!B27</f>
        <v>Останов Шерали Жуманович</v>
      </c>
      <c r="C31" s="180"/>
      <c r="D31" s="81" t="str">
        <f>+'ЖН-ОН-1'!C27</f>
        <v>D-16-008</v>
      </c>
      <c r="E31" s="80">
        <f>'ЖН-ОН-1'!H27+'ЖН-ОН-1'!I27</f>
        <v>14</v>
      </c>
      <c r="F31" s="80">
        <f>'ЖН-ОН-1'!J27+'ЖН-ОН-1'!K27</f>
        <v>15</v>
      </c>
      <c r="G31" s="80">
        <f>+'ЖН-ОН-1'!H27+'ЖН-ОН-1'!I27+'ЖН-ОН-1'!J27+'ЖН-ОН-1'!K27</f>
        <v>29</v>
      </c>
      <c r="H31" s="80">
        <f>'ЖН-ОН-2'!H28+'ЖН-ОН-2'!I28</f>
        <v>0</v>
      </c>
      <c r="I31" s="80">
        <f>'ЖН-ОН-2'!J28+'ЖН-ОН-2'!K28</f>
        <v>0</v>
      </c>
      <c r="J31" s="80">
        <f>+'ЖН-ОН-2'!H27+'ЖН-ОН-2'!I27+'ЖН-ОН-2'!J27+'ЖН-ОН-2'!K27</f>
        <v>0</v>
      </c>
      <c r="K31" s="80">
        <f t="shared" si="1"/>
        <v>29</v>
      </c>
      <c r="L31" s="83" t="str">
        <f t="shared" si="0"/>
        <v>-</v>
      </c>
      <c r="M31" s="88">
        <f t="shared" si="2"/>
        <v>29</v>
      </c>
      <c r="N31" s="88" t="str">
        <f t="shared" si="3"/>
        <v>-</v>
      </c>
      <c r="O31" s="204"/>
      <c r="P31" s="204"/>
      <c r="Q31" s="204"/>
    </row>
    <row r="32" spans="1:17" ht="49.5" customHeight="1" thickBot="1">
      <c r="A32" s="209" t="s">
        <v>14</v>
      </c>
      <c r="B32" s="209"/>
      <c r="C32" s="209"/>
      <c r="D32" s="89"/>
      <c r="E32" s="85"/>
      <c r="F32" s="86"/>
      <c r="G32" s="86"/>
      <c r="H32" s="86"/>
      <c r="I32" s="85"/>
      <c r="J32" s="85"/>
      <c r="K32" s="87"/>
      <c r="L32" s="87"/>
      <c r="M32" s="85"/>
      <c r="N32" s="85"/>
      <c r="O32" s="204"/>
      <c r="P32" s="204"/>
      <c r="Q32" s="204"/>
    </row>
    <row r="33" spans="1:3" ht="39.75" customHeight="1">
      <c r="A33" s="198"/>
      <c r="B33" s="198"/>
      <c r="C33" s="198"/>
    </row>
    <row r="34" spans="1:17" ht="18.75">
      <c r="A34" s="14"/>
      <c r="B34" s="14"/>
      <c r="C34" s="15" t="s">
        <v>15</v>
      </c>
      <c r="D34" s="39">
        <f>M!G24</f>
        <v>19</v>
      </c>
      <c r="E34" s="45"/>
      <c r="F34" s="45"/>
      <c r="G34" s="17" t="s">
        <v>77</v>
      </c>
      <c r="H34" s="17"/>
      <c r="I34" s="17"/>
      <c r="J34" s="17"/>
      <c r="K34" s="11"/>
      <c r="L34" s="11"/>
      <c r="M34" s="11"/>
      <c r="N34" s="18"/>
      <c r="O34" s="11"/>
      <c r="P34" s="11"/>
      <c r="Q34" s="11"/>
    </row>
    <row r="35" spans="1:17" ht="18.75">
      <c r="A35" s="14"/>
      <c r="B35" s="14"/>
      <c r="C35" s="15"/>
      <c r="D35" s="46"/>
      <c r="E35" s="17"/>
      <c r="F35" s="17"/>
      <c r="G35" s="17"/>
      <c r="H35" s="17"/>
      <c r="I35" s="11"/>
      <c r="J35" s="11"/>
      <c r="K35" s="17"/>
      <c r="L35" s="17"/>
      <c r="M35" s="11"/>
      <c r="N35" s="18"/>
      <c r="O35" s="11"/>
      <c r="P35" s="11"/>
      <c r="Q35" s="11"/>
    </row>
    <row r="36" spans="1:17" ht="30.75" customHeight="1">
      <c r="A36" s="11"/>
      <c r="B36" s="11"/>
      <c r="C36" s="18"/>
      <c r="D36" s="199" t="s">
        <v>16</v>
      </c>
      <c r="E36" s="199"/>
      <c r="F36" s="199"/>
      <c r="G36" s="199"/>
      <c r="H36" s="17"/>
      <c r="I36" s="16"/>
      <c r="J36" s="16"/>
      <c r="K36" s="200" t="s">
        <v>17</v>
      </c>
      <c r="L36" s="200"/>
      <c r="M36" s="16"/>
      <c r="N36" s="16"/>
      <c r="O36" s="11"/>
      <c r="P36" s="11"/>
      <c r="Q36" s="11"/>
    </row>
    <row r="37" spans="1:17" ht="18.75">
      <c r="A37" s="192"/>
      <c r="B37" s="192"/>
      <c r="C37" s="19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8.75">
      <c r="A38" s="18" t="s">
        <v>73</v>
      </c>
      <c r="B38" s="18"/>
      <c r="C38" s="18"/>
      <c r="D38" s="193" t="str">
        <f>M!F24</f>
        <v>О.Кучаров</v>
      </c>
      <c r="E38" s="193"/>
      <c r="F38" s="193"/>
      <c r="G38" s="193"/>
      <c r="H38" s="45"/>
      <c r="I38" s="45"/>
      <c r="J38" s="45"/>
      <c r="K38" s="17" t="s">
        <v>18</v>
      </c>
      <c r="L38" s="17"/>
      <c r="M38" s="194"/>
      <c r="N38" s="194"/>
      <c r="O38" s="47" t="str">
        <f>M!G9</f>
        <v>М.Норқобилов</v>
      </c>
      <c r="P38" s="47"/>
      <c r="Q38" s="47"/>
    </row>
    <row r="39" spans="1:17" ht="18.75">
      <c r="A39" s="195" t="s">
        <v>19</v>
      </c>
      <c r="B39" s="195"/>
      <c r="C39" s="19" t="s">
        <v>1</v>
      </c>
      <c r="D39" s="196" t="s">
        <v>20</v>
      </c>
      <c r="E39" s="196"/>
      <c r="F39" s="196"/>
      <c r="G39" s="196"/>
      <c r="H39" s="45"/>
      <c r="I39" s="20"/>
      <c r="J39" s="20"/>
      <c r="K39" s="11"/>
      <c r="L39" s="11"/>
      <c r="M39" s="196" t="s">
        <v>21</v>
      </c>
      <c r="N39" s="196"/>
      <c r="O39" s="205" t="s">
        <v>20</v>
      </c>
      <c r="P39" s="205"/>
      <c r="Q39" s="205"/>
    </row>
  </sheetData>
  <sheetProtection/>
  <mergeCells count="71">
    <mergeCell ref="B28:C28"/>
    <mergeCell ref="B21:C21"/>
    <mergeCell ref="B22:C22"/>
    <mergeCell ref="A33:C33"/>
    <mergeCell ref="B31:C31"/>
    <mergeCell ref="B29:C29"/>
    <mergeCell ref="B30:C30"/>
    <mergeCell ref="A32:C32"/>
    <mergeCell ref="B24:C24"/>
    <mergeCell ref="B19:C19"/>
    <mergeCell ref="B20:C20"/>
    <mergeCell ref="B17:C17"/>
    <mergeCell ref="B18:C18"/>
    <mergeCell ref="O17:Q17"/>
    <mergeCell ref="O18:Q18"/>
    <mergeCell ref="C9:F9"/>
    <mergeCell ref="B15:C15"/>
    <mergeCell ref="B16:C16"/>
    <mergeCell ref="B13:C13"/>
    <mergeCell ref="B14:C14"/>
    <mergeCell ref="M9:N9"/>
    <mergeCell ref="H7:I7"/>
    <mergeCell ref="A8:B8"/>
    <mergeCell ref="N11:N12"/>
    <mergeCell ref="H9:K9"/>
    <mergeCell ref="A11:A12"/>
    <mergeCell ref="B11:C12"/>
    <mergeCell ref="D11:D12"/>
    <mergeCell ref="E11:K11"/>
    <mergeCell ref="L11:L12"/>
    <mergeCell ref="M11:M12"/>
    <mergeCell ref="O16:Q16"/>
    <mergeCell ref="O19:Q19"/>
    <mergeCell ref="O20:Q20"/>
    <mergeCell ref="O1:Q1"/>
    <mergeCell ref="A2:Q2"/>
    <mergeCell ref="A3:Q3"/>
    <mergeCell ref="A6:Q6"/>
    <mergeCell ref="A4:I4"/>
    <mergeCell ref="A5:H5"/>
    <mergeCell ref="E7:F7"/>
    <mergeCell ref="O39:Q39"/>
    <mergeCell ref="O31:Q31"/>
    <mergeCell ref="O32:Q32"/>
    <mergeCell ref="O29:Q29"/>
    <mergeCell ref="O30:Q30"/>
    <mergeCell ref="P9:Q9"/>
    <mergeCell ref="O11:Q12"/>
    <mergeCell ref="O13:Q13"/>
    <mergeCell ref="O14:Q14"/>
    <mergeCell ref="O15:Q15"/>
    <mergeCell ref="D38:G38"/>
    <mergeCell ref="M38:N38"/>
    <mergeCell ref="B25:C25"/>
    <mergeCell ref="B26:C26"/>
    <mergeCell ref="B27:C27"/>
    <mergeCell ref="O21:Q21"/>
    <mergeCell ref="O22:Q22"/>
    <mergeCell ref="O23:Q23"/>
    <mergeCell ref="O28:Q28"/>
    <mergeCell ref="B23:C23"/>
    <mergeCell ref="A39:B39"/>
    <mergeCell ref="D39:G39"/>
    <mergeCell ref="M39:N39"/>
    <mergeCell ref="O24:Q24"/>
    <mergeCell ref="O25:Q25"/>
    <mergeCell ref="O26:Q26"/>
    <mergeCell ref="O27:Q27"/>
    <mergeCell ref="D36:G36"/>
    <mergeCell ref="K36:L36"/>
    <mergeCell ref="A37:C3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view="pageLayout" zoomScaleSheetLayoutView="100" workbookViewId="0" topLeftCell="A1">
      <selection activeCell="A7" sqref="A7"/>
    </sheetView>
  </sheetViews>
  <sheetFormatPr defaultColWidth="9.140625" defaultRowHeight="12.75"/>
  <cols>
    <col min="1" max="2" width="4.57421875" style="1" customWidth="1"/>
    <col min="3" max="3" width="35.8515625" style="1" customWidth="1"/>
    <col min="4" max="4" width="14.421875" style="1" customWidth="1"/>
    <col min="5" max="6" width="4.7109375" style="1" hidden="1" customWidth="1"/>
    <col min="7" max="7" width="13.28125" style="1" customWidth="1"/>
    <col min="8" max="8" width="4.7109375" style="1" hidden="1" customWidth="1"/>
    <col min="9" max="9" width="4.28125" style="1" hidden="1" customWidth="1"/>
    <col min="10" max="10" width="10.7109375" style="1" customWidth="1"/>
    <col min="11" max="11" width="9.7109375" style="1" customWidth="1"/>
    <col min="12" max="12" width="10.421875" style="1" customWidth="1"/>
    <col min="13" max="13" width="11.7109375" style="1" customWidth="1"/>
    <col min="14" max="14" width="9.7109375" style="1" customWidth="1"/>
    <col min="15" max="15" width="16.00390625" style="1" customWidth="1"/>
  </cols>
  <sheetData>
    <row r="1" spans="1:15" ht="18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93" t="str">
        <f>M!C6</f>
        <v>12-шакл</v>
      </c>
    </row>
    <row r="2" spans="1:17" ht="15.75" customHeight="1">
      <c r="A2" s="181" t="s">
        <v>149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ht="15.75" customHeight="1">
      <c r="A3" s="210" t="s">
        <v>148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</row>
    <row r="4" spans="1:15" ht="15.75" customHeight="1">
      <c r="A4" s="182" t="s">
        <v>38</v>
      </c>
      <c r="B4" s="182"/>
      <c r="C4" s="182"/>
      <c r="D4" s="182"/>
      <c r="E4" s="182"/>
      <c r="F4" s="182"/>
      <c r="G4" s="182"/>
      <c r="H4" s="182"/>
      <c r="I4" s="182"/>
      <c r="J4" s="12" t="s">
        <v>125</v>
      </c>
      <c r="K4" s="23" t="str">
        <f>+M!D10</f>
        <v>I-18/03-203</v>
      </c>
      <c r="L4" s="23"/>
      <c r="M4" s="50"/>
      <c r="N4" s="50"/>
      <c r="O4" s="50"/>
    </row>
    <row r="5" spans="1:15" ht="15.75" customHeight="1">
      <c r="A5" s="182" t="str">
        <f>M!C24</f>
        <v>2017-2018 ўқув йили  </v>
      </c>
      <c r="B5" s="182"/>
      <c r="C5" s="182"/>
      <c r="D5" s="182"/>
      <c r="E5" s="182"/>
      <c r="F5" s="182"/>
      <c r="G5" s="182"/>
      <c r="H5" s="182"/>
      <c r="I5" s="51"/>
      <c r="J5" s="51" t="str">
        <f>M!C2</f>
        <v>баҳорги </v>
      </c>
      <c r="K5" s="52" t="s">
        <v>24</v>
      </c>
      <c r="N5" s="52"/>
      <c r="O5" s="52"/>
    </row>
    <row r="6" spans="1:15" ht="15.75" customHeight="1">
      <c r="A6" s="181" t="str">
        <f>+M!B24</f>
        <v>Сув хўжалигини ташкил этиш ва бошқариш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5" ht="15.75" customHeight="1">
      <c r="A7" s="12"/>
      <c r="B7" s="12"/>
      <c r="C7" s="53">
        <f>M!C3</f>
        <v>2</v>
      </c>
      <c r="D7" s="54" t="s">
        <v>6</v>
      </c>
      <c r="E7" s="183"/>
      <c r="F7" s="183"/>
      <c r="G7" s="22">
        <f>M!C4</f>
        <v>203</v>
      </c>
      <c r="H7" s="183"/>
      <c r="I7" s="183"/>
      <c r="J7" s="54" t="s">
        <v>23</v>
      </c>
      <c r="K7" s="22">
        <f>M!C5</f>
        <v>4</v>
      </c>
      <c r="L7" s="55" t="s">
        <v>7</v>
      </c>
      <c r="M7" s="55"/>
      <c r="N7" s="55"/>
      <c r="O7" s="55"/>
    </row>
    <row r="8" spans="1:15" ht="15.75" customHeight="1">
      <c r="A8" s="184" t="s">
        <v>39</v>
      </c>
      <c r="B8" s="184"/>
      <c r="C8" s="56" t="str">
        <f>M!B10</f>
        <v>МИҒ</v>
      </c>
      <c r="D8" s="57" t="s">
        <v>49</v>
      </c>
      <c r="E8" s="57"/>
      <c r="F8" s="57"/>
      <c r="G8" s="58" t="str">
        <f>+'ЖН-ОН-1'!L6</f>
        <v>Қалқонов Э</v>
      </c>
      <c r="H8" s="58"/>
      <c r="I8" s="59"/>
      <c r="J8" s="59"/>
      <c r="K8" s="60"/>
      <c r="L8" s="38" t="s">
        <v>48</v>
      </c>
      <c r="M8" s="38"/>
      <c r="N8" s="61" t="str">
        <f>'ЖН-ОН-1'!L6</f>
        <v>Қалқонов Э</v>
      </c>
      <c r="O8" s="62"/>
    </row>
    <row r="9" spans="1:15" ht="18.75" customHeight="1">
      <c r="A9" s="13" t="s">
        <v>25</v>
      </c>
      <c r="B9" s="13"/>
      <c r="C9" s="189" t="s">
        <v>26</v>
      </c>
      <c r="D9" s="189"/>
      <c r="E9" s="189"/>
      <c r="F9" s="189"/>
      <c r="G9" s="24">
        <f>M!C10</f>
        <v>56</v>
      </c>
      <c r="H9" s="190" t="s">
        <v>43</v>
      </c>
      <c r="I9" s="190"/>
      <c r="J9" s="190"/>
      <c r="K9" s="190"/>
      <c r="L9" s="110">
        <f>M!E10</f>
        <v>15</v>
      </c>
      <c r="M9" s="191" t="str">
        <f>M!F8</f>
        <v>июнь 2018 йил</v>
      </c>
      <c r="N9" s="191"/>
      <c r="O9" s="40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7.75" customHeight="1" thickBot="1">
      <c r="A11" s="185" t="s">
        <v>0</v>
      </c>
      <c r="B11" s="186" t="s">
        <v>40</v>
      </c>
      <c r="C11" s="186"/>
      <c r="D11" s="187" t="s">
        <v>8</v>
      </c>
      <c r="E11" s="186" t="s">
        <v>9</v>
      </c>
      <c r="F11" s="186"/>
      <c r="G11" s="186"/>
      <c r="H11" s="186"/>
      <c r="I11" s="186"/>
      <c r="J11" s="186"/>
      <c r="K11" s="186"/>
      <c r="L11" s="188" t="s">
        <v>10</v>
      </c>
      <c r="M11" s="188" t="s">
        <v>11</v>
      </c>
      <c r="N11" s="188" t="s">
        <v>12</v>
      </c>
      <c r="O11" s="186" t="s">
        <v>13</v>
      </c>
    </row>
    <row r="12" spans="1:15" ht="75" customHeight="1" thickBot="1">
      <c r="A12" s="185"/>
      <c r="B12" s="186"/>
      <c r="C12" s="186"/>
      <c r="D12" s="187"/>
      <c r="E12" s="79" t="s">
        <v>62</v>
      </c>
      <c r="F12" s="79" t="s">
        <v>69</v>
      </c>
      <c r="G12" s="79" t="s">
        <v>70</v>
      </c>
      <c r="H12" s="79" t="s">
        <v>71</v>
      </c>
      <c r="I12" s="79" t="s">
        <v>35</v>
      </c>
      <c r="J12" s="79" t="s">
        <v>56</v>
      </c>
      <c r="K12" s="79" t="s">
        <v>59</v>
      </c>
      <c r="L12" s="188"/>
      <c r="M12" s="188"/>
      <c r="N12" s="188"/>
      <c r="O12" s="186"/>
    </row>
    <row r="13" spans="1:15" s="2" customFormat="1" ht="27.75" customHeight="1" thickBot="1">
      <c r="A13" s="80">
        <v>1</v>
      </c>
      <c r="B13" s="180" t="str">
        <f>+'ЖН-ОН-1'!B9</f>
        <v>Акрамова Нилуфар Тулкиновна</v>
      </c>
      <c r="C13" s="180"/>
      <c r="D13" s="81">
        <f>+'ЖН-ОН-1'!C9</f>
        <v>0</v>
      </c>
      <c r="E13" s="80">
        <f>'ЖН-ОН-1'!L9+'ЖН-ОН-1'!M9</f>
        <v>16</v>
      </c>
      <c r="F13" s="80">
        <f>'ЖН-ОН-1'!N9+'ЖН-ОН-1'!O9</f>
        <v>15</v>
      </c>
      <c r="G13" s="80">
        <f>+'ЖН-ОН-1'!L9+'ЖН-ОН-1'!M9+'ЖН-ОН-1'!N9+'ЖН-ОН-1'!O9</f>
        <v>31</v>
      </c>
      <c r="H13" s="80">
        <f>'ЖН-ОН-2'!L10+'ЖН-ОН-2'!M10</f>
        <v>0</v>
      </c>
      <c r="I13" s="80">
        <f>'ЖН-ОН-2'!N10+'ЖН-ОН-2'!O10</f>
        <v>0</v>
      </c>
      <c r="J13" s="80">
        <f>+'ЖН-ОН-2'!L9+'ЖН-ОН-2'!M9+'ЖН-ОН-2'!N9+'ЖН-ОН-2'!O9</f>
        <v>0</v>
      </c>
      <c r="K13" s="80">
        <f>G13+J13</f>
        <v>31</v>
      </c>
      <c r="L13" s="83" t="str">
        <f aca="true" t="shared" si="0" ref="L13:L31">IF(OR(K13&lt;39),"-","")</f>
        <v>-</v>
      </c>
      <c r="M13" s="88">
        <f>IF(L13="-",K13,"")</f>
        <v>31</v>
      </c>
      <c r="N13" s="88" t="str">
        <f>IF(L13="-","-","")</f>
        <v>-</v>
      </c>
      <c r="O13" s="88"/>
    </row>
    <row r="14" spans="1:15" s="2" customFormat="1" ht="23.25" customHeight="1" thickBot="1">
      <c r="A14" s="80">
        <v>2</v>
      </c>
      <c r="B14" s="180" t="str">
        <f>+'ЖН-ОН-1'!B10</f>
        <v>Босимов Хайитбой Исоқ ўғли</v>
      </c>
      <c r="C14" s="180"/>
      <c r="D14" s="81" t="str">
        <f>+'ЖН-ОН-1'!C10</f>
        <v>D-16-001</v>
      </c>
      <c r="E14" s="80">
        <f>'ЖН-ОН-1'!L10+'ЖН-ОН-1'!M10</f>
        <v>15</v>
      </c>
      <c r="F14" s="80">
        <f>'ЖН-ОН-1'!N10+'ЖН-ОН-1'!O10</f>
        <v>15</v>
      </c>
      <c r="G14" s="80">
        <f>+'ЖН-ОН-1'!L10+'ЖН-ОН-1'!M10+'ЖН-ОН-1'!N10+'ЖН-ОН-1'!O10</f>
        <v>30</v>
      </c>
      <c r="H14" s="80">
        <f>'ЖН-ОН-2'!L11+'ЖН-ОН-2'!M11</f>
        <v>0</v>
      </c>
      <c r="I14" s="80">
        <f>'ЖН-ОН-2'!N11+'ЖН-ОН-2'!O11</f>
        <v>0</v>
      </c>
      <c r="J14" s="80">
        <f>+'ЖН-ОН-2'!L10+'ЖН-ОН-2'!M10+'ЖН-ОН-2'!N10+'ЖН-ОН-2'!O10</f>
        <v>0</v>
      </c>
      <c r="K14" s="80">
        <f aca="true" t="shared" si="1" ref="K14:K31">G14+J14</f>
        <v>30</v>
      </c>
      <c r="L14" s="83" t="str">
        <f t="shared" si="0"/>
        <v>-</v>
      </c>
      <c r="M14" s="88">
        <f aca="true" t="shared" si="2" ref="M14:M31">IF(L14="-",K14,"")</f>
        <v>30</v>
      </c>
      <c r="N14" s="88" t="str">
        <f aca="true" t="shared" si="3" ref="N14:N31">IF(L14="-","-","")</f>
        <v>-</v>
      </c>
      <c r="O14" s="88"/>
    </row>
    <row r="15" spans="1:15" s="2" customFormat="1" ht="27.75" customHeight="1" thickBot="1">
      <c r="A15" s="80">
        <v>3</v>
      </c>
      <c r="B15" s="180" t="str">
        <f>+'ЖН-ОН-1'!B11</f>
        <v>Дадарбаев Муҳриддин Абдурахмонович</v>
      </c>
      <c r="C15" s="180"/>
      <c r="D15" s="81" t="str">
        <f>+'ЖН-ОН-1'!C11</f>
        <v>D-16-010</v>
      </c>
      <c r="E15" s="80">
        <f>'ЖН-ОН-1'!L11+'ЖН-ОН-1'!M11</f>
        <v>15</v>
      </c>
      <c r="F15" s="80">
        <f>'ЖН-ОН-1'!N11+'ЖН-ОН-1'!O11</f>
        <v>15</v>
      </c>
      <c r="G15" s="80">
        <f>+'ЖН-ОН-1'!L11+'ЖН-ОН-1'!M11+'ЖН-ОН-1'!N11+'ЖН-ОН-1'!O11</f>
        <v>30</v>
      </c>
      <c r="H15" s="80">
        <f>'ЖН-ОН-2'!L12+'ЖН-ОН-2'!M12</f>
        <v>0</v>
      </c>
      <c r="I15" s="80">
        <f>'ЖН-ОН-2'!N12+'ЖН-ОН-2'!O12</f>
        <v>0</v>
      </c>
      <c r="J15" s="80">
        <f>+'ЖН-ОН-2'!L11+'ЖН-ОН-2'!M11+'ЖН-ОН-2'!N11+'ЖН-ОН-2'!O11</f>
        <v>0</v>
      </c>
      <c r="K15" s="80">
        <f t="shared" si="1"/>
        <v>30</v>
      </c>
      <c r="L15" s="83" t="str">
        <f t="shared" si="0"/>
        <v>-</v>
      </c>
      <c r="M15" s="88">
        <f t="shared" si="2"/>
        <v>30</v>
      </c>
      <c r="N15" s="88" t="str">
        <f t="shared" si="3"/>
        <v>-</v>
      </c>
      <c r="O15" s="88"/>
    </row>
    <row r="16" spans="1:15" s="2" customFormat="1" ht="27.75" customHeight="1" thickBot="1">
      <c r="A16" s="80">
        <v>4</v>
      </c>
      <c r="B16" s="180" t="str">
        <f>+'ЖН-ОН-1'!B12</f>
        <v>Дадаханов Билолхон Жобир ўғли </v>
      </c>
      <c r="C16" s="180"/>
      <c r="D16" s="81" t="str">
        <f>+'ЖН-ОН-1'!C12</f>
        <v>K-16-072</v>
      </c>
      <c r="E16" s="80">
        <f>'ЖН-ОН-1'!L12+'ЖН-ОН-1'!M12</f>
        <v>15</v>
      </c>
      <c r="F16" s="80">
        <f>'ЖН-ОН-1'!N12+'ЖН-ОН-1'!O12</f>
        <v>15</v>
      </c>
      <c r="G16" s="80">
        <f>+'ЖН-ОН-1'!L12+'ЖН-ОН-1'!M12+'ЖН-ОН-1'!N12+'ЖН-ОН-1'!O12</f>
        <v>30</v>
      </c>
      <c r="H16" s="80">
        <f>'ЖН-ОН-2'!L13+'ЖН-ОН-2'!M13</f>
        <v>0</v>
      </c>
      <c r="I16" s="80">
        <f>'ЖН-ОН-2'!N13+'ЖН-ОН-2'!O13</f>
        <v>0</v>
      </c>
      <c r="J16" s="80">
        <f>+'ЖН-ОН-2'!L12+'ЖН-ОН-2'!M12+'ЖН-ОН-2'!N12+'ЖН-ОН-2'!O12</f>
        <v>0</v>
      </c>
      <c r="K16" s="80">
        <f t="shared" si="1"/>
        <v>30</v>
      </c>
      <c r="L16" s="83" t="str">
        <f t="shared" si="0"/>
        <v>-</v>
      </c>
      <c r="M16" s="88">
        <f t="shared" si="2"/>
        <v>30</v>
      </c>
      <c r="N16" s="88" t="str">
        <f t="shared" si="3"/>
        <v>-</v>
      </c>
      <c r="O16" s="88"/>
    </row>
    <row r="17" spans="1:15" s="2" customFormat="1" ht="27.75" customHeight="1" thickBot="1">
      <c r="A17" s="80">
        <v>5</v>
      </c>
      <c r="B17" s="180" t="str">
        <f>+'ЖН-ОН-1'!B13</f>
        <v>Исаев Шаҳбоз Ёдгоржонович</v>
      </c>
      <c r="C17" s="180"/>
      <c r="D17" s="81" t="str">
        <f>+'ЖН-ОН-1'!C13</f>
        <v>K-16-027</v>
      </c>
      <c r="E17" s="80">
        <f>'ЖН-ОН-1'!L13+'ЖН-ОН-1'!M13</f>
        <v>15</v>
      </c>
      <c r="F17" s="80">
        <f>'ЖН-ОН-1'!N13+'ЖН-ОН-1'!O13</f>
        <v>15</v>
      </c>
      <c r="G17" s="80">
        <f>+'ЖН-ОН-1'!L13+'ЖН-ОН-1'!M13+'ЖН-ОН-1'!N13+'ЖН-ОН-1'!O13</f>
        <v>30</v>
      </c>
      <c r="H17" s="80">
        <f>'ЖН-ОН-2'!L14+'ЖН-ОН-2'!M14</f>
        <v>0</v>
      </c>
      <c r="I17" s="80">
        <f>'ЖН-ОН-2'!N14+'ЖН-ОН-2'!O14</f>
        <v>0</v>
      </c>
      <c r="J17" s="80">
        <f>+'ЖН-ОН-2'!L13+'ЖН-ОН-2'!M13+'ЖН-ОН-2'!N13+'ЖН-ОН-2'!O13</f>
        <v>0</v>
      </c>
      <c r="K17" s="80">
        <f t="shared" si="1"/>
        <v>30</v>
      </c>
      <c r="L17" s="83" t="str">
        <f t="shared" si="0"/>
        <v>-</v>
      </c>
      <c r="M17" s="88">
        <f t="shared" si="2"/>
        <v>30</v>
      </c>
      <c r="N17" s="88" t="str">
        <f t="shared" si="3"/>
        <v>-</v>
      </c>
      <c r="O17" s="88"/>
    </row>
    <row r="18" spans="1:15" s="2" customFormat="1" ht="27.75" customHeight="1" thickBot="1">
      <c r="A18" s="80">
        <v>6</v>
      </c>
      <c r="B18" s="180" t="str">
        <f>+'ЖН-ОН-1'!B14</f>
        <v>Йигиталиев Бекзод</v>
      </c>
      <c r="C18" s="180"/>
      <c r="D18" s="81">
        <f>+'ЖН-ОН-1'!C14</f>
        <v>0</v>
      </c>
      <c r="E18" s="80">
        <f>'ЖН-ОН-1'!L14+'ЖН-ОН-1'!M14</f>
        <v>14</v>
      </c>
      <c r="F18" s="80">
        <f>'ЖН-ОН-1'!N14+'ЖН-ОН-1'!O14</f>
        <v>15</v>
      </c>
      <c r="G18" s="80">
        <f>+'ЖН-ОН-1'!L14+'ЖН-ОН-1'!M14+'ЖН-ОН-1'!N14+'ЖН-ОН-1'!O14</f>
        <v>29</v>
      </c>
      <c r="H18" s="80">
        <f>'ЖН-ОН-2'!L15+'ЖН-ОН-2'!M15</f>
        <v>0</v>
      </c>
      <c r="I18" s="80">
        <f>'ЖН-ОН-2'!N15+'ЖН-ОН-2'!O15</f>
        <v>0</v>
      </c>
      <c r="J18" s="80">
        <f>+'ЖН-ОН-2'!L14+'ЖН-ОН-2'!M14+'ЖН-ОН-2'!N14+'ЖН-ОН-2'!O14</f>
        <v>0</v>
      </c>
      <c r="K18" s="80">
        <f t="shared" si="1"/>
        <v>29</v>
      </c>
      <c r="L18" s="83" t="str">
        <f t="shared" si="0"/>
        <v>-</v>
      </c>
      <c r="M18" s="88">
        <f t="shared" si="2"/>
        <v>29</v>
      </c>
      <c r="N18" s="88" t="str">
        <f t="shared" si="3"/>
        <v>-</v>
      </c>
      <c r="O18" s="88"/>
    </row>
    <row r="19" spans="1:15" s="2" customFormat="1" ht="27.75" customHeight="1" thickBot="1">
      <c r="A19" s="80">
        <v>7</v>
      </c>
      <c r="B19" s="180" t="str">
        <f>+'ЖН-ОН-1'!B15</f>
        <v>Кенжаева Нафиса Рустамовна</v>
      </c>
      <c r="C19" s="180"/>
      <c r="D19" s="81" t="str">
        <f>+'ЖН-ОН-1'!C15</f>
        <v>K-16-069</v>
      </c>
      <c r="E19" s="80">
        <f>'ЖН-ОН-1'!L15+'ЖН-ОН-1'!M15</f>
        <v>16</v>
      </c>
      <c r="F19" s="80">
        <f>'ЖН-ОН-1'!N15+'ЖН-ОН-1'!O15</f>
        <v>16</v>
      </c>
      <c r="G19" s="80">
        <f>+'ЖН-ОН-1'!L15+'ЖН-ОН-1'!M15+'ЖН-ОН-1'!N15+'ЖН-ОН-1'!O15</f>
        <v>32</v>
      </c>
      <c r="H19" s="80">
        <f>'ЖН-ОН-2'!L16+'ЖН-ОН-2'!M16</f>
        <v>0</v>
      </c>
      <c r="I19" s="80">
        <f>'ЖН-ОН-2'!N16+'ЖН-ОН-2'!O16</f>
        <v>0</v>
      </c>
      <c r="J19" s="80">
        <f>+'ЖН-ОН-2'!L15+'ЖН-ОН-2'!M15+'ЖН-ОН-2'!N15+'ЖН-ОН-2'!O15</f>
        <v>0</v>
      </c>
      <c r="K19" s="80">
        <f t="shared" si="1"/>
        <v>32</v>
      </c>
      <c r="L19" s="83" t="str">
        <f t="shared" si="0"/>
        <v>-</v>
      </c>
      <c r="M19" s="88">
        <f t="shared" si="2"/>
        <v>32</v>
      </c>
      <c r="N19" s="88" t="str">
        <f t="shared" si="3"/>
        <v>-</v>
      </c>
      <c r="O19" s="88"/>
    </row>
    <row r="20" spans="1:15" s="2" customFormat="1" ht="27.75" customHeight="1" thickBot="1">
      <c r="A20" s="80">
        <v>8</v>
      </c>
      <c r="B20" s="180" t="str">
        <f>+'ЖН-ОН-1'!B16</f>
        <v>Маҳмудов Жасурбек Шаҳобжонович</v>
      </c>
      <c r="C20" s="180"/>
      <c r="D20" s="81" t="str">
        <f>+'ЖН-ОН-1'!C16</f>
        <v>K-16-020</v>
      </c>
      <c r="E20" s="80">
        <f>'ЖН-ОН-1'!L16+'ЖН-ОН-1'!M16</f>
        <v>16</v>
      </c>
      <c r="F20" s="80">
        <f>'ЖН-ОН-1'!N16+'ЖН-ОН-1'!O16</f>
        <v>15</v>
      </c>
      <c r="G20" s="80">
        <f>+'ЖН-ОН-1'!L16+'ЖН-ОН-1'!M16+'ЖН-ОН-1'!N16+'ЖН-ОН-1'!O16</f>
        <v>31</v>
      </c>
      <c r="H20" s="80">
        <f>'ЖН-ОН-2'!L17+'ЖН-ОН-2'!M17</f>
        <v>0</v>
      </c>
      <c r="I20" s="80">
        <f>'ЖН-ОН-2'!N17+'ЖН-ОН-2'!O17</f>
        <v>0</v>
      </c>
      <c r="J20" s="80">
        <f>+'ЖН-ОН-2'!L16+'ЖН-ОН-2'!M16+'ЖН-ОН-2'!N16+'ЖН-ОН-2'!O16</f>
        <v>0</v>
      </c>
      <c r="K20" s="80">
        <f t="shared" si="1"/>
        <v>31</v>
      </c>
      <c r="L20" s="83" t="str">
        <f t="shared" si="0"/>
        <v>-</v>
      </c>
      <c r="M20" s="88">
        <f t="shared" si="2"/>
        <v>31</v>
      </c>
      <c r="N20" s="88" t="str">
        <f t="shared" si="3"/>
        <v>-</v>
      </c>
      <c r="O20" s="88"/>
    </row>
    <row r="21" spans="1:15" s="2" customFormat="1" ht="27.75" customHeight="1" thickBot="1">
      <c r="A21" s="80">
        <v>9</v>
      </c>
      <c r="B21" s="180" t="str">
        <f>+'ЖН-ОН-1'!B17</f>
        <v>Нарбаев Нурсултан Нургалий ули</v>
      </c>
      <c r="C21" s="180"/>
      <c r="D21" s="81" t="str">
        <f>+'ЖН-ОН-1'!C17</f>
        <v>K-16-018</v>
      </c>
      <c r="E21" s="80">
        <f>'ЖН-ОН-1'!L17+'ЖН-ОН-1'!M17</f>
        <v>15</v>
      </c>
      <c r="F21" s="80">
        <f>'ЖН-ОН-1'!N17+'ЖН-ОН-1'!O17</f>
        <v>15</v>
      </c>
      <c r="G21" s="80">
        <f>+'ЖН-ОН-1'!L17+'ЖН-ОН-1'!M17+'ЖН-ОН-1'!N17+'ЖН-ОН-1'!O17</f>
        <v>30</v>
      </c>
      <c r="H21" s="80">
        <f>'ЖН-ОН-2'!L21+'ЖН-ОН-2'!M21</f>
        <v>0</v>
      </c>
      <c r="I21" s="80">
        <f>'ЖН-ОН-2'!N21+'ЖН-ОН-2'!O21</f>
        <v>0</v>
      </c>
      <c r="J21" s="80">
        <f>+'ЖН-ОН-2'!L17+'ЖН-ОН-2'!M17+'ЖН-ОН-2'!N17+'ЖН-ОН-2'!O17</f>
        <v>0</v>
      </c>
      <c r="K21" s="80">
        <f t="shared" si="1"/>
        <v>30</v>
      </c>
      <c r="L21" s="83" t="str">
        <f t="shared" si="0"/>
        <v>-</v>
      </c>
      <c r="M21" s="88">
        <f t="shared" si="2"/>
        <v>30</v>
      </c>
      <c r="N21" s="88" t="str">
        <f t="shared" si="3"/>
        <v>-</v>
      </c>
      <c r="O21" s="88"/>
    </row>
    <row r="22" spans="1:15" s="2" customFormat="1" ht="29.25" customHeight="1" thickBot="1">
      <c r="A22" s="80">
        <v>10</v>
      </c>
      <c r="B22" s="180" t="str">
        <f>+'ЖН-ОН-1'!B18</f>
        <v>Ражабов Нурмуҳаммад Алишер ўғли</v>
      </c>
      <c r="C22" s="180"/>
      <c r="D22" s="81" t="str">
        <f>+'ЖН-ОН-1'!C18</f>
        <v>K-16-042</v>
      </c>
      <c r="E22" s="80">
        <f>'ЖН-ОН-1'!L18+'ЖН-ОН-1'!M18</f>
        <v>15</v>
      </c>
      <c r="F22" s="80">
        <f>'ЖН-ОН-1'!N18+'ЖН-ОН-1'!O18</f>
        <v>15</v>
      </c>
      <c r="G22" s="80">
        <f>+'ЖН-ОН-1'!L18+'ЖН-ОН-1'!M18+'ЖН-ОН-1'!N18+'ЖН-ОН-1'!O18</f>
        <v>30</v>
      </c>
      <c r="H22" s="80">
        <f>'ЖН-ОН-2'!L22+'ЖН-ОН-2'!M22</f>
        <v>0</v>
      </c>
      <c r="I22" s="80">
        <f>'ЖН-ОН-2'!N22+'ЖН-ОН-2'!O22</f>
        <v>0</v>
      </c>
      <c r="J22" s="80">
        <f>+'ЖН-ОН-2'!L18+'ЖН-ОН-2'!M18+'ЖН-ОН-2'!N18+'ЖН-ОН-2'!O18</f>
        <v>0</v>
      </c>
      <c r="K22" s="80">
        <f t="shared" si="1"/>
        <v>30</v>
      </c>
      <c r="L22" s="83" t="str">
        <f t="shared" si="0"/>
        <v>-</v>
      </c>
      <c r="M22" s="88">
        <f t="shared" si="2"/>
        <v>30</v>
      </c>
      <c r="N22" s="88" t="str">
        <f t="shared" si="3"/>
        <v>-</v>
      </c>
      <c r="O22" s="88"/>
    </row>
    <row r="23" spans="1:15" s="2" customFormat="1" ht="27.75" customHeight="1" thickBot="1">
      <c r="A23" s="80">
        <v>11</v>
      </c>
      <c r="B23" s="180" t="str">
        <f>+'ЖН-ОН-1'!B19</f>
        <v>Ражабова Қурвонгул Алишер қизи</v>
      </c>
      <c r="C23" s="180"/>
      <c r="D23" s="81" t="str">
        <f>+'ЖН-ОН-1'!C19</f>
        <v>K-16-070</v>
      </c>
      <c r="E23" s="80"/>
      <c r="F23" s="80"/>
      <c r="G23" s="80">
        <f>+'ЖН-ОН-1'!L19+'ЖН-ОН-1'!M19+'ЖН-ОН-1'!N19+'ЖН-ОН-1'!O19</f>
        <v>32</v>
      </c>
      <c r="H23" s="80"/>
      <c r="I23" s="80"/>
      <c r="J23" s="80">
        <f>+'ЖН-ОН-2'!L19+'ЖН-ОН-2'!M19+'ЖН-ОН-2'!N19+'ЖН-ОН-2'!O19</f>
        <v>0</v>
      </c>
      <c r="K23" s="80">
        <f t="shared" si="1"/>
        <v>32</v>
      </c>
      <c r="L23" s="83" t="str">
        <f t="shared" si="0"/>
        <v>-</v>
      </c>
      <c r="M23" s="88">
        <f t="shared" si="2"/>
        <v>32</v>
      </c>
      <c r="N23" s="88" t="str">
        <f t="shared" si="3"/>
        <v>-</v>
      </c>
      <c r="O23" s="88"/>
    </row>
    <row r="24" spans="1:15" s="2" customFormat="1" ht="27.75" customHeight="1" thickBot="1">
      <c r="A24" s="80">
        <v>12</v>
      </c>
      <c r="B24" s="180" t="str">
        <f>+'ЖН-ОН-1'!B20</f>
        <v>Саидахмедов Жахонгир Бахтибек ўғли</v>
      </c>
      <c r="C24" s="180"/>
      <c r="D24" s="81" t="str">
        <f>+'ЖН-ОН-1'!C20</f>
        <v>K-16-049</v>
      </c>
      <c r="E24" s="80"/>
      <c r="F24" s="80"/>
      <c r="G24" s="80">
        <f>+'ЖН-ОН-1'!L20+'ЖН-ОН-1'!M20+'ЖН-ОН-1'!N20+'ЖН-ОН-1'!O20</f>
        <v>30</v>
      </c>
      <c r="H24" s="80"/>
      <c r="I24" s="80"/>
      <c r="J24" s="80">
        <f>+'ЖН-ОН-2'!L20+'ЖН-ОН-2'!M20+'ЖН-ОН-2'!N20+'ЖН-ОН-2'!O20</f>
        <v>0</v>
      </c>
      <c r="K24" s="80">
        <f t="shared" si="1"/>
        <v>30</v>
      </c>
      <c r="L24" s="83" t="str">
        <f t="shared" si="0"/>
        <v>-</v>
      </c>
      <c r="M24" s="88">
        <f t="shared" si="2"/>
        <v>30</v>
      </c>
      <c r="N24" s="88" t="str">
        <f t="shared" si="3"/>
        <v>-</v>
      </c>
      <c r="O24" s="88"/>
    </row>
    <row r="25" spans="1:15" s="2" customFormat="1" ht="27.75" customHeight="1" thickBot="1">
      <c r="A25" s="80">
        <v>13</v>
      </c>
      <c r="B25" s="180" t="str">
        <f>+'ЖН-ОН-1'!B21</f>
        <v>Сулаймонов Шохбозбек Ҳусанхонович</v>
      </c>
      <c r="C25" s="180"/>
      <c r="D25" s="81" t="str">
        <f>+'ЖН-ОН-1'!C21</f>
        <v>K-16-050</v>
      </c>
      <c r="E25" s="80"/>
      <c r="F25" s="80"/>
      <c r="G25" s="80">
        <f>+'ЖН-ОН-1'!L21+'ЖН-ОН-1'!M21+'ЖН-ОН-1'!N21+'ЖН-ОН-1'!O21</f>
        <v>30</v>
      </c>
      <c r="H25" s="80"/>
      <c r="I25" s="80"/>
      <c r="J25" s="80">
        <f>+'ЖН-ОН-2'!L21+'ЖН-ОН-2'!M21+'ЖН-ОН-2'!N21+'ЖН-ОН-2'!O21</f>
        <v>0</v>
      </c>
      <c r="K25" s="80">
        <f t="shared" si="1"/>
        <v>30</v>
      </c>
      <c r="L25" s="83" t="str">
        <f t="shared" si="0"/>
        <v>-</v>
      </c>
      <c r="M25" s="88">
        <f t="shared" si="2"/>
        <v>30</v>
      </c>
      <c r="N25" s="88" t="str">
        <f t="shared" si="3"/>
        <v>-</v>
      </c>
      <c r="O25" s="88"/>
    </row>
    <row r="26" spans="1:15" s="2" customFormat="1" ht="27.75" customHeight="1" thickBot="1">
      <c r="A26" s="80">
        <v>14</v>
      </c>
      <c r="B26" s="180" t="str">
        <f>+'ЖН-ОН-1'!B22</f>
        <v>Утанов Акбар Эшпулат ўғли</v>
      </c>
      <c r="C26" s="180"/>
      <c r="D26" s="81" t="str">
        <f>+'ЖН-ОН-1'!C22</f>
        <v>K-16-029</v>
      </c>
      <c r="E26" s="80"/>
      <c r="F26" s="80"/>
      <c r="G26" s="80">
        <f>+'ЖН-ОН-1'!L22+'ЖН-ОН-1'!M22+'ЖН-ОН-1'!N22+'ЖН-ОН-1'!O22</f>
        <v>30</v>
      </c>
      <c r="H26" s="80"/>
      <c r="I26" s="80"/>
      <c r="J26" s="80">
        <f>+'ЖН-ОН-2'!L22+'ЖН-ОН-2'!M22+'ЖН-ОН-2'!N22+'ЖН-ОН-2'!O22</f>
        <v>0</v>
      </c>
      <c r="K26" s="80">
        <f t="shared" si="1"/>
        <v>30</v>
      </c>
      <c r="L26" s="83" t="str">
        <f t="shared" si="0"/>
        <v>-</v>
      </c>
      <c r="M26" s="88">
        <f t="shared" si="2"/>
        <v>30</v>
      </c>
      <c r="N26" s="88" t="str">
        <f t="shared" si="3"/>
        <v>-</v>
      </c>
      <c r="O26" s="88"/>
    </row>
    <row r="27" spans="1:15" s="2" customFormat="1" ht="27.75" customHeight="1" thickBot="1">
      <c r="A27" s="80">
        <v>15</v>
      </c>
      <c r="B27" s="180" t="str">
        <f>+'ЖН-ОН-1'!B23</f>
        <v>Хакимов Жавоҳир Усмонович</v>
      </c>
      <c r="C27" s="180"/>
      <c r="D27" s="81" t="str">
        <f>+'ЖН-ОН-1'!C23</f>
        <v>D-16-012</v>
      </c>
      <c r="E27" s="80">
        <f>'ЖН-ОН-1'!L19+'ЖН-ОН-1'!M19</f>
        <v>16</v>
      </c>
      <c r="F27" s="80">
        <f>'ЖН-ОН-1'!N19+'ЖН-ОН-1'!O19</f>
        <v>16</v>
      </c>
      <c r="G27" s="80">
        <f>+'ЖН-ОН-1'!L23+'ЖН-ОН-1'!M23+'ЖН-ОН-1'!N23+'ЖН-ОН-1'!O23</f>
        <v>32</v>
      </c>
      <c r="H27" s="80">
        <f>'ЖН-ОН-2'!L23+'ЖН-ОН-2'!M23</f>
        <v>0</v>
      </c>
      <c r="I27" s="80">
        <f>'ЖН-ОН-2'!N23+'ЖН-ОН-2'!O23</f>
        <v>0</v>
      </c>
      <c r="J27" s="80">
        <f>+'ЖН-ОН-2'!L23+'ЖН-ОН-2'!M23+'ЖН-ОН-2'!N23+'ЖН-ОН-2'!O23</f>
        <v>0</v>
      </c>
      <c r="K27" s="80">
        <f t="shared" si="1"/>
        <v>32</v>
      </c>
      <c r="L27" s="83" t="str">
        <f t="shared" si="0"/>
        <v>-</v>
      </c>
      <c r="M27" s="88">
        <f t="shared" si="2"/>
        <v>32</v>
      </c>
      <c r="N27" s="88" t="str">
        <f t="shared" si="3"/>
        <v>-</v>
      </c>
      <c r="O27" s="88"/>
    </row>
    <row r="28" spans="1:15" s="2" customFormat="1" ht="27.75" customHeight="1" thickBot="1">
      <c r="A28" s="80">
        <v>16</v>
      </c>
      <c r="B28" s="180" t="str">
        <f>+'ЖН-ОН-1'!B24</f>
        <v>Хидиров Шохрух Бобир ўғли</v>
      </c>
      <c r="C28" s="180"/>
      <c r="D28" s="81" t="str">
        <f>+'ЖН-ОН-1'!C24</f>
        <v>K-16-025</v>
      </c>
      <c r="E28" s="80">
        <f>'ЖН-ОН-1'!L20+'ЖН-ОН-1'!M20</f>
        <v>15</v>
      </c>
      <c r="F28" s="80">
        <f>'ЖН-ОН-1'!N20+'ЖН-ОН-1'!O20</f>
        <v>15</v>
      </c>
      <c r="G28" s="80">
        <f>+'ЖН-ОН-1'!L24+'ЖН-ОН-1'!M24+'ЖН-ОН-1'!N24+'ЖН-ОН-1'!O24</f>
        <v>30</v>
      </c>
      <c r="H28" s="80">
        <f>'ЖН-ОН-2'!L24+'ЖН-ОН-2'!M24</f>
        <v>0</v>
      </c>
      <c r="I28" s="80">
        <f>'ЖН-ОН-2'!N24+'ЖН-ОН-2'!O24</f>
        <v>0</v>
      </c>
      <c r="J28" s="80">
        <f>+'ЖН-ОН-2'!L24+'ЖН-ОН-2'!M24+'ЖН-ОН-2'!N24+'ЖН-ОН-2'!O24</f>
        <v>0</v>
      </c>
      <c r="K28" s="80">
        <f t="shared" si="1"/>
        <v>30</v>
      </c>
      <c r="L28" s="83" t="str">
        <f t="shared" si="0"/>
        <v>-</v>
      </c>
      <c r="M28" s="88">
        <f t="shared" si="2"/>
        <v>30</v>
      </c>
      <c r="N28" s="88" t="str">
        <f t="shared" si="3"/>
        <v>-</v>
      </c>
      <c r="O28" s="88"/>
    </row>
    <row r="29" spans="1:15" s="2" customFormat="1" ht="26.25" customHeight="1" thickBot="1">
      <c r="A29" s="80">
        <v>17</v>
      </c>
      <c r="B29" s="180" t="str">
        <f>+'ЖН-ОН-1'!B25</f>
        <v>Хушшиев Шерзод Бозор ўғли</v>
      </c>
      <c r="C29" s="180"/>
      <c r="D29" s="81" t="str">
        <f>+'ЖН-ОН-1'!C25</f>
        <v>K-16-026</v>
      </c>
      <c r="E29" s="80">
        <f>'ЖН-ОН-1'!L24+'ЖН-ОН-1'!M24</f>
        <v>15</v>
      </c>
      <c r="F29" s="80">
        <f>'ЖН-ОН-1'!N24+'ЖН-ОН-1'!O24</f>
        <v>15</v>
      </c>
      <c r="G29" s="80">
        <f>+'ЖН-ОН-1'!L25+'ЖН-ОН-1'!M25+'ЖН-ОН-1'!N25+'ЖН-ОН-1'!O25</f>
        <v>32</v>
      </c>
      <c r="H29" s="80">
        <f>'ЖН-ОН-2'!L25+'ЖН-ОН-2'!M25</f>
        <v>0</v>
      </c>
      <c r="I29" s="80">
        <f>'ЖН-ОН-2'!N25+'ЖН-ОН-2'!O25</f>
        <v>0</v>
      </c>
      <c r="J29" s="80">
        <f>+'ЖН-ОН-2'!L25+'ЖН-ОН-2'!M25+'ЖН-ОН-2'!N25+'ЖН-ОН-2'!O25</f>
        <v>0</v>
      </c>
      <c r="K29" s="80">
        <f t="shared" si="1"/>
        <v>32</v>
      </c>
      <c r="L29" s="83" t="str">
        <f t="shared" si="0"/>
        <v>-</v>
      </c>
      <c r="M29" s="88">
        <f t="shared" si="2"/>
        <v>32</v>
      </c>
      <c r="N29" s="88" t="str">
        <f t="shared" si="3"/>
        <v>-</v>
      </c>
      <c r="O29" s="88"/>
    </row>
    <row r="30" spans="1:15" s="2" customFormat="1" ht="31.5" customHeight="1" thickBot="1">
      <c r="A30" s="80">
        <v>18</v>
      </c>
      <c r="B30" s="180" t="str">
        <f>+'ЖН-ОН-1'!B26</f>
        <v>Ширинбоев Умиджон Бахтиёр ўғли</v>
      </c>
      <c r="C30" s="180"/>
      <c r="D30" s="81">
        <f>+'ЖН-ОН-1'!C26</f>
        <v>0</v>
      </c>
      <c r="E30" s="80">
        <f>'ЖН-ОН-1'!L25+'ЖН-ОН-1'!M25</f>
        <v>16</v>
      </c>
      <c r="F30" s="80">
        <f>'ЖН-ОН-1'!N25+'ЖН-ОН-1'!O25</f>
        <v>16</v>
      </c>
      <c r="G30" s="80">
        <f>+'ЖН-ОН-1'!L26+'ЖН-ОН-1'!M26+'ЖН-ОН-1'!N26+'ЖН-ОН-1'!O26</f>
        <v>32</v>
      </c>
      <c r="H30" s="80">
        <f>'ЖН-ОН-2'!L27+'ЖН-ОН-2'!M27</f>
        <v>0</v>
      </c>
      <c r="I30" s="80">
        <f>'ЖН-ОН-2'!N27+'ЖН-ОН-2'!O27</f>
        <v>0</v>
      </c>
      <c r="J30" s="80">
        <f>+'ЖН-ОН-2'!L26+'ЖН-ОН-2'!M26+'ЖН-ОН-2'!N26+'ЖН-ОН-2'!O26</f>
        <v>0</v>
      </c>
      <c r="K30" s="80">
        <f t="shared" si="1"/>
        <v>32</v>
      </c>
      <c r="L30" s="83" t="str">
        <f t="shared" si="0"/>
        <v>-</v>
      </c>
      <c r="M30" s="88">
        <f t="shared" si="2"/>
        <v>32</v>
      </c>
      <c r="N30" s="88" t="str">
        <f t="shared" si="3"/>
        <v>-</v>
      </c>
      <c r="O30" s="88"/>
    </row>
    <row r="31" spans="1:15" s="2" customFormat="1" ht="27.75" customHeight="1" thickBot="1">
      <c r="A31" s="80">
        <v>19</v>
      </c>
      <c r="B31" s="180" t="str">
        <f>+'ЖН-ОН-1'!B27</f>
        <v>Останов Шерали Жуманович</v>
      </c>
      <c r="C31" s="180"/>
      <c r="D31" s="81" t="str">
        <f>+'ЖН-ОН-1'!C27</f>
        <v>D-16-008</v>
      </c>
      <c r="E31" s="80">
        <f>'ЖН-ОН-1'!L27+'ЖН-ОН-1'!M27</f>
        <v>14</v>
      </c>
      <c r="F31" s="80">
        <f>'ЖН-ОН-1'!N27+'ЖН-ОН-1'!O27</f>
        <v>15</v>
      </c>
      <c r="G31" s="80">
        <f>+'ЖН-ОН-1'!L27+'ЖН-ОН-1'!M27+'ЖН-ОН-1'!N27+'ЖН-ОН-1'!O27</f>
        <v>29</v>
      </c>
      <c r="H31" s="80">
        <f>'ЖН-ОН-2'!L28+'ЖН-ОН-2'!M28</f>
        <v>0</v>
      </c>
      <c r="I31" s="80">
        <f>'ЖН-ОН-2'!N28+'ЖН-ОН-2'!O28</f>
        <v>0</v>
      </c>
      <c r="J31" s="80">
        <f>+'ЖН-ОН-2'!L27+'ЖН-ОН-2'!M27+'ЖН-ОН-2'!N27+'ЖН-ОН-2'!O27</f>
        <v>0</v>
      </c>
      <c r="K31" s="80">
        <f t="shared" si="1"/>
        <v>29</v>
      </c>
      <c r="L31" s="83" t="str">
        <f t="shared" si="0"/>
        <v>-</v>
      </c>
      <c r="M31" s="88">
        <f t="shared" si="2"/>
        <v>29</v>
      </c>
      <c r="N31" s="88" t="str">
        <f t="shared" si="3"/>
        <v>-</v>
      </c>
      <c r="O31" s="88"/>
    </row>
    <row r="32" spans="1:15" ht="49.5" customHeight="1" thickBot="1">
      <c r="A32" s="209" t="s">
        <v>14</v>
      </c>
      <c r="B32" s="209"/>
      <c r="C32" s="209"/>
      <c r="D32" s="84"/>
      <c r="E32" s="85"/>
      <c r="F32" s="86"/>
      <c r="G32" s="86"/>
      <c r="H32" s="86"/>
      <c r="I32" s="85"/>
      <c r="J32" s="85"/>
      <c r="K32" s="87"/>
      <c r="L32" s="87"/>
      <c r="M32" s="85"/>
      <c r="N32" s="85"/>
      <c r="O32" s="94"/>
    </row>
    <row r="33" spans="1:3" ht="39.75" customHeight="1">
      <c r="A33" s="198"/>
      <c r="B33" s="198"/>
      <c r="C33" s="198"/>
    </row>
    <row r="34" spans="1:15" ht="18.75">
      <c r="A34" s="14"/>
      <c r="B34" s="14"/>
      <c r="C34" s="15" t="s">
        <v>15</v>
      </c>
      <c r="D34" s="39">
        <f>+M!G24</f>
        <v>19</v>
      </c>
      <c r="E34" s="45"/>
      <c r="F34" s="45"/>
      <c r="G34" s="17" t="s">
        <v>77</v>
      </c>
      <c r="H34" s="17"/>
      <c r="I34" s="17"/>
      <c r="J34" s="17"/>
      <c r="K34" s="11"/>
      <c r="L34" s="11"/>
      <c r="M34" s="11"/>
      <c r="N34" s="18"/>
      <c r="O34" s="11"/>
    </row>
    <row r="35" spans="1:15" ht="18.75">
      <c r="A35" s="14"/>
      <c r="B35" s="14"/>
      <c r="C35" s="15"/>
      <c r="D35" s="46"/>
      <c r="E35" s="17"/>
      <c r="F35" s="17"/>
      <c r="G35" s="17"/>
      <c r="H35" s="17"/>
      <c r="I35" s="11"/>
      <c r="J35" s="11"/>
      <c r="K35" s="17"/>
      <c r="L35" s="17"/>
      <c r="M35" s="11"/>
      <c r="N35" s="18"/>
      <c r="O35" s="11"/>
    </row>
    <row r="36" spans="1:15" ht="53.25" customHeight="1">
      <c r="A36" s="11"/>
      <c r="B36" s="11"/>
      <c r="C36" s="18"/>
      <c r="D36" s="199" t="s">
        <v>16</v>
      </c>
      <c r="E36" s="199"/>
      <c r="F36" s="199"/>
      <c r="G36" s="199"/>
      <c r="H36" s="17"/>
      <c r="I36" s="16"/>
      <c r="J36" s="16"/>
      <c r="K36" s="200" t="s">
        <v>17</v>
      </c>
      <c r="L36" s="200"/>
      <c r="M36" s="16"/>
      <c r="N36" s="16"/>
      <c r="O36" s="11"/>
    </row>
    <row r="37" spans="1:15" ht="18.75">
      <c r="A37" s="192"/>
      <c r="B37" s="192"/>
      <c r="C37" s="19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8.75">
      <c r="A38" s="18" t="s">
        <v>73</v>
      </c>
      <c r="B38" s="18"/>
      <c r="C38" s="18"/>
      <c r="D38" s="193" t="str">
        <f>M!F24</f>
        <v>О.Кучаров</v>
      </c>
      <c r="E38" s="193"/>
      <c r="F38" s="193"/>
      <c r="G38" s="193"/>
      <c r="H38" s="45"/>
      <c r="I38" s="45"/>
      <c r="J38" s="45"/>
      <c r="K38" s="17" t="s">
        <v>18</v>
      </c>
      <c r="L38" s="17"/>
      <c r="M38" s="194"/>
      <c r="N38" s="194"/>
      <c r="O38" s="47" t="str">
        <f>M!G10</f>
        <v>Б.Худаяров</v>
      </c>
    </row>
    <row r="39" spans="1:15" ht="18.75">
      <c r="A39" s="195" t="s">
        <v>19</v>
      </c>
      <c r="B39" s="195"/>
      <c r="C39" s="19" t="s">
        <v>1</v>
      </c>
      <c r="D39" s="196" t="s">
        <v>20</v>
      </c>
      <c r="E39" s="196"/>
      <c r="F39" s="196"/>
      <c r="G39" s="196"/>
      <c r="H39" s="45"/>
      <c r="I39" s="20"/>
      <c r="J39" s="20"/>
      <c r="K39" s="11"/>
      <c r="L39" s="11"/>
      <c r="M39" s="196" t="s">
        <v>21</v>
      </c>
      <c r="N39" s="196"/>
      <c r="O39" s="20" t="s">
        <v>20</v>
      </c>
    </row>
  </sheetData>
  <sheetProtection/>
  <mergeCells count="48">
    <mergeCell ref="M38:N38"/>
    <mergeCell ref="B31:C31"/>
    <mergeCell ref="A39:B39"/>
    <mergeCell ref="D39:G39"/>
    <mergeCell ref="M39:N39"/>
    <mergeCell ref="A32:C32"/>
    <mergeCell ref="D36:G36"/>
    <mergeCell ref="K36:L36"/>
    <mergeCell ref="B28:C28"/>
    <mergeCell ref="B21:C21"/>
    <mergeCell ref="B22:C22"/>
    <mergeCell ref="A37:C37"/>
    <mergeCell ref="D38:G38"/>
    <mergeCell ref="A33:C33"/>
    <mergeCell ref="B29:C29"/>
    <mergeCell ref="B30:C30"/>
    <mergeCell ref="B27:C27"/>
    <mergeCell ref="B23:C23"/>
    <mergeCell ref="B15:C15"/>
    <mergeCell ref="B16:C16"/>
    <mergeCell ref="B13:C13"/>
    <mergeCell ref="B14:C14"/>
    <mergeCell ref="B19:C19"/>
    <mergeCell ref="B20:C20"/>
    <mergeCell ref="B17:C17"/>
    <mergeCell ref="B18:C18"/>
    <mergeCell ref="M11:M12"/>
    <mergeCell ref="C9:F9"/>
    <mergeCell ref="N11:N12"/>
    <mergeCell ref="O11:O12"/>
    <mergeCell ref="H9:K9"/>
    <mergeCell ref="M9:N9"/>
    <mergeCell ref="A8:B8"/>
    <mergeCell ref="A11:A12"/>
    <mergeCell ref="B11:C12"/>
    <mergeCell ref="D11:D12"/>
    <mergeCell ref="E11:K11"/>
    <mergeCell ref="L11:L12"/>
    <mergeCell ref="A2:Q2"/>
    <mergeCell ref="A3:Q3"/>
    <mergeCell ref="B24:C24"/>
    <mergeCell ref="B25:C25"/>
    <mergeCell ref="B26:C26"/>
    <mergeCell ref="A6:O6"/>
    <mergeCell ref="A4:I4"/>
    <mergeCell ref="A5:H5"/>
    <mergeCell ref="E7:F7"/>
    <mergeCell ref="H7:I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view="pageLayout" zoomScaleSheetLayoutView="100" workbookViewId="0" topLeftCell="A1">
      <selection activeCell="A7" sqref="A7"/>
    </sheetView>
  </sheetViews>
  <sheetFormatPr defaultColWidth="9.140625" defaultRowHeight="12.75"/>
  <cols>
    <col min="1" max="2" width="4.57421875" style="1" customWidth="1"/>
    <col min="3" max="3" width="35.7109375" style="1" customWidth="1"/>
    <col min="4" max="4" width="14.00390625" style="1" customWidth="1"/>
    <col min="5" max="6" width="4.7109375" style="1" hidden="1" customWidth="1"/>
    <col min="7" max="7" width="11.140625" style="1" customWidth="1"/>
    <col min="8" max="8" width="4.7109375" style="1" hidden="1" customWidth="1"/>
    <col min="9" max="9" width="4.28125" style="1" hidden="1" customWidth="1"/>
    <col min="10" max="10" width="10.7109375" style="1" customWidth="1"/>
    <col min="11" max="11" width="10.00390625" style="1" customWidth="1"/>
    <col min="12" max="12" width="10.8515625" style="1" customWidth="1"/>
    <col min="13" max="13" width="11.421875" style="1" customWidth="1"/>
    <col min="14" max="14" width="9.7109375" style="1" customWidth="1"/>
    <col min="15" max="15" width="5.57421875" style="1" customWidth="1"/>
    <col min="16" max="16" width="7.00390625" style="1" customWidth="1"/>
    <col min="17" max="17" width="8.8515625" style="1" customWidth="1"/>
  </cols>
  <sheetData>
    <row r="1" spans="1:17" ht="18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07" t="str">
        <f>M!C6</f>
        <v>12-шакл</v>
      </c>
      <c r="P1" s="207"/>
      <c r="Q1" s="207"/>
    </row>
    <row r="2" spans="1:17" ht="15.75" customHeight="1">
      <c r="A2" s="181" t="s">
        <v>149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ht="15.75" customHeight="1">
      <c r="A3" s="181" t="s">
        <v>148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ht="15.75" customHeight="1">
      <c r="A4" s="182" t="s">
        <v>38</v>
      </c>
      <c r="B4" s="182"/>
      <c r="C4" s="182"/>
      <c r="D4" s="182"/>
      <c r="E4" s="182"/>
      <c r="F4" s="182"/>
      <c r="G4" s="182"/>
      <c r="H4" s="182"/>
      <c r="I4" s="182"/>
      <c r="J4" s="12" t="s">
        <v>125</v>
      </c>
      <c r="K4" s="23" t="str">
        <f>+M!D11</f>
        <v>I-18/04-203</v>
      </c>
      <c r="L4" s="23"/>
      <c r="M4" s="50"/>
      <c r="N4" s="50"/>
      <c r="O4" s="50"/>
      <c r="P4" s="50"/>
      <c r="Q4" s="50"/>
    </row>
    <row r="5" spans="1:17" ht="15.75" customHeight="1">
      <c r="A5" s="182" t="str">
        <f>M!C24</f>
        <v>2017-2018 ўқув йили  </v>
      </c>
      <c r="B5" s="182"/>
      <c r="C5" s="182"/>
      <c r="D5" s="182"/>
      <c r="E5" s="182"/>
      <c r="F5" s="182"/>
      <c r="G5" s="182"/>
      <c r="H5" s="182"/>
      <c r="I5" s="51"/>
      <c r="J5" s="67" t="str">
        <f>M!C2</f>
        <v>баҳорги </v>
      </c>
      <c r="K5" s="52" t="s">
        <v>24</v>
      </c>
      <c r="N5" s="52"/>
      <c r="O5" s="52"/>
      <c r="P5" s="52"/>
      <c r="Q5" s="52"/>
    </row>
    <row r="6" spans="1:17" ht="15.75" customHeight="1">
      <c r="A6" s="181" t="str">
        <f>+M!B24</f>
        <v>Сув хўжалигини ташкил этиш ва бошқариш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</row>
    <row r="7" spans="1:17" ht="15.75" customHeight="1">
      <c r="A7" s="12"/>
      <c r="B7" s="12"/>
      <c r="C7" s="53">
        <f>M!C3</f>
        <v>2</v>
      </c>
      <c r="D7" s="54" t="s">
        <v>6</v>
      </c>
      <c r="E7" s="183"/>
      <c r="F7" s="183"/>
      <c r="G7" s="22">
        <f>M!C4</f>
        <v>203</v>
      </c>
      <c r="H7" s="183"/>
      <c r="I7" s="183"/>
      <c r="J7" s="54" t="s">
        <v>23</v>
      </c>
      <c r="K7" s="22">
        <f>M!C5</f>
        <v>4</v>
      </c>
      <c r="L7" s="55" t="s">
        <v>7</v>
      </c>
      <c r="M7" s="55"/>
      <c r="N7" s="55"/>
      <c r="O7" s="55"/>
      <c r="P7" s="55"/>
      <c r="Q7" s="55"/>
    </row>
    <row r="8" spans="1:17" ht="15.75" customHeight="1">
      <c r="A8" s="184" t="s">
        <v>39</v>
      </c>
      <c r="B8" s="184"/>
      <c r="C8" s="56" t="str">
        <f>M!B11</f>
        <v>Молиявий тахлил</v>
      </c>
      <c r="D8" s="57" t="s">
        <v>49</v>
      </c>
      <c r="E8" s="57"/>
      <c r="F8" s="57"/>
      <c r="G8" s="58" t="str">
        <f>+'ЖН-ОН-1'!P6</f>
        <v>Толипова Д.</v>
      </c>
      <c r="H8" s="58"/>
      <c r="I8" s="59"/>
      <c r="J8" s="59"/>
      <c r="K8" s="60"/>
      <c r="L8" s="38" t="s">
        <v>48</v>
      </c>
      <c r="M8" s="38"/>
      <c r="N8" s="61" t="str">
        <f>'ЖН-ОН-1'!P6</f>
        <v>Толипова Д.</v>
      </c>
      <c r="O8" s="62"/>
      <c r="P8" s="60"/>
      <c r="Q8" s="60"/>
    </row>
    <row r="9" spans="1:17" ht="18.75" customHeight="1">
      <c r="A9" s="13" t="s">
        <v>25</v>
      </c>
      <c r="B9" s="13"/>
      <c r="C9" s="189" t="s">
        <v>26</v>
      </c>
      <c r="D9" s="189"/>
      <c r="E9" s="189"/>
      <c r="F9" s="189"/>
      <c r="G9" s="24">
        <f>M!C11</f>
        <v>132</v>
      </c>
      <c r="H9" s="190" t="s">
        <v>43</v>
      </c>
      <c r="I9" s="190"/>
      <c r="J9" s="190"/>
      <c r="K9" s="190"/>
      <c r="L9" s="110">
        <f>M!E11</f>
        <v>20</v>
      </c>
      <c r="M9" s="191" t="str">
        <f>M!F8</f>
        <v>июнь 2018 йил</v>
      </c>
      <c r="N9" s="191"/>
      <c r="O9" s="40"/>
      <c r="P9" s="206"/>
      <c r="Q9" s="206"/>
    </row>
    <row r="10" spans="1:17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.75" customHeight="1" thickBot="1">
      <c r="A11" s="185" t="s">
        <v>0</v>
      </c>
      <c r="B11" s="186" t="s">
        <v>40</v>
      </c>
      <c r="C11" s="186"/>
      <c r="D11" s="187" t="s">
        <v>8</v>
      </c>
      <c r="E11" s="186" t="s">
        <v>9</v>
      </c>
      <c r="F11" s="186"/>
      <c r="G11" s="186"/>
      <c r="H11" s="186"/>
      <c r="I11" s="186"/>
      <c r="J11" s="186"/>
      <c r="K11" s="186"/>
      <c r="L11" s="188" t="s">
        <v>10</v>
      </c>
      <c r="M11" s="188" t="s">
        <v>11</v>
      </c>
      <c r="N11" s="188" t="s">
        <v>12</v>
      </c>
      <c r="O11" s="186" t="s">
        <v>13</v>
      </c>
      <c r="P11" s="186"/>
      <c r="Q11" s="186"/>
    </row>
    <row r="12" spans="1:17" ht="59.25" customHeight="1" thickBot="1">
      <c r="A12" s="185"/>
      <c r="B12" s="186"/>
      <c r="C12" s="186"/>
      <c r="D12" s="187"/>
      <c r="E12" s="79" t="s">
        <v>2</v>
      </c>
      <c r="F12" s="79" t="s">
        <v>3</v>
      </c>
      <c r="G12" s="79" t="s">
        <v>63</v>
      </c>
      <c r="H12" s="79" t="s">
        <v>71</v>
      </c>
      <c r="I12" s="79" t="s">
        <v>72</v>
      </c>
      <c r="J12" s="79" t="s">
        <v>56</v>
      </c>
      <c r="K12" s="79" t="s">
        <v>59</v>
      </c>
      <c r="L12" s="188"/>
      <c r="M12" s="188"/>
      <c r="N12" s="188"/>
      <c r="O12" s="186"/>
      <c r="P12" s="186"/>
      <c r="Q12" s="186"/>
    </row>
    <row r="13" spans="1:17" s="2" customFormat="1" ht="24" customHeight="1" thickBot="1">
      <c r="A13" s="82">
        <v>1</v>
      </c>
      <c r="B13" s="180" t="str">
        <f>+'ЖН-ОН-1'!B9</f>
        <v>Акрамова Нилуфар Тулкиновна</v>
      </c>
      <c r="C13" s="180"/>
      <c r="D13" s="81">
        <f>+'ЖН-ОН-1'!C9</f>
        <v>0</v>
      </c>
      <c r="E13" s="82">
        <f>'ЖН-ОН-1'!P9+'ЖН-ОН-1'!Q9</f>
        <v>16</v>
      </c>
      <c r="F13" s="82">
        <f>'ЖН-ОН-1'!R9+'ЖН-ОН-1'!S9</f>
        <v>15</v>
      </c>
      <c r="G13" s="80">
        <f>+'ЖН-ОН-1'!P9+'ЖН-ОН-1'!Q9+'ЖН-ОН-1'!R9+'ЖН-ОН-1'!S9</f>
        <v>31</v>
      </c>
      <c r="H13" s="80">
        <f>'ЖН-ОН-2'!P10+'ЖН-ОН-2'!Q10</f>
        <v>0</v>
      </c>
      <c r="I13" s="80">
        <f>'ЖН-ОН-2'!R10+'ЖН-ОН-2'!S10</f>
        <v>0</v>
      </c>
      <c r="J13" s="80">
        <f>+'ЖН-ОН-2'!P9+'ЖН-ОН-2'!Q9+'ЖН-ОН-2'!R9+'ЖН-ОН-2'!S9</f>
        <v>0</v>
      </c>
      <c r="K13" s="80">
        <f>G13+J13</f>
        <v>31</v>
      </c>
      <c r="L13" s="88" t="str">
        <f aca="true" t="shared" si="0" ref="L13:L31">IF(OR(K13&lt;39),"-","")</f>
        <v>-</v>
      </c>
      <c r="M13" s="88">
        <f>IF(L13="-",K13,"")</f>
        <v>31</v>
      </c>
      <c r="N13" s="88" t="str">
        <f>IF(L13="-","-","")</f>
        <v>-</v>
      </c>
      <c r="O13" s="204"/>
      <c r="P13" s="204"/>
      <c r="Q13" s="204"/>
    </row>
    <row r="14" spans="1:17" s="2" customFormat="1" ht="24" customHeight="1" thickBot="1">
      <c r="A14" s="82">
        <f>1+A13</f>
        <v>2</v>
      </c>
      <c r="B14" s="180" t="str">
        <f>+'ЖН-ОН-1'!B10</f>
        <v>Босимов Хайитбой Исоқ ўғли</v>
      </c>
      <c r="C14" s="180"/>
      <c r="D14" s="81" t="str">
        <f>+'ЖН-ОН-1'!C10</f>
        <v>D-16-001</v>
      </c>
      <c r="E14" s="82">
        <f>'ЖН-ОН-1'!P10+'ЖН-ОН-1'!Q10</f>
        <v>15</v>
      </c>
      <c r="F14" s="82">
        <f>'ЖН-ОН-1'!R10+'ЖН-ОН-1'!S10</f>
        <v>15</v>
      </c>
      <c r="G14" s="80">
        <f>+'ЖН-ОН-1'!P10+'ЖН-ОН-1'!Q10+'ЖН-ОН-1'!R10+'ЖН-ОН-1'!S10</f>
        <v>30</v>
      </c>
      <c r="H14" s="80">
        <f>'ЖН-ОН-2'!P11+'ЖН-ОН-2'!Q11</f>
        <v>0</v>
      </c>
      <c r="I14" s="80">
        <f>'ЖН-ОН-2'!R11+'ЖН-ОН-2'!S11</f>
        <v>0</v>
      </c>
      <c r="J14" s="80">
        <f>+'ЖН-ОН-2'!P10+'ЖН-ОН-2'!Q10+'ЖН-ОН-2'!R10+'ЖН-ОН-2'!S10</f>
        <v>0</v>
      </c>
      <c r="K14" s="80">
        <f aca="true" t="shared" si="1" ref="K14:K31">G14+J14</f>
        <v>30</v>
      </c>
      <c r="L14" s="88" t="str">
        <f t="shared" si="0"/>
        <v>-</v>
      </c>
      <c r="M14" s="88">
        <f aca="true" t="shared" si="2" ref="M14:M31">IF(L14="-",K14,"")</f>
        <v>30</v>
      </c>
      <c r="N14" s="88" t="str">
        <f aca="true" t="shared" si="3" ref="N14:N31">IF(L14="-","-","")</f>
        <v>-</v>
      </c>
      <c r="O14" s="204"/>
      <c r="P14" s="204"/>
      <c r="Q14" s="204"/>
    </row>
    <row r="15" spans="1:17" s="2" customFormat="1" ht="24" customHeight="1" thickBot="1">
      <c r="A15" s="82">
        <f aca="true" t="shared" si="4" ref="A15:A31">1+A14</f>
        <v>3</v>
      </c>
      <c r="B15" s="180" t="str">
        <f>+'ЖН-ОН-1'!B11</f>
        <v>Дадарбаев Муҳриддин Абдурахмонович</v>
      </c>
      <c r="C15" s="180"/>
      <c r="D15" s="81" t="str">
        <f>+'ЖН-ОН-1'!C11</f>
        <v>D-16-010</v>
      </c>
      <c r="E15" s="82">
        <f>'ЖН-ОН-1'!P11+'ЖН-ОН-1'!Q11</f>
        <v>14</v>
      </c>
      <c r="F15" s="82">
        <f>'ЖН-ОН-1'!R11+'ЖН-ОН-1'!S11</f>
        <v>15</v>
      </c>
      <c r="G15" s="80">
        <f>+'ЖН-ОН-1'!P11+'ЖН-ОН-1'!Q11+'ЖН-ОН-1'!R11+'ЖН-ОН-1'!S11</f>
        <v>29</v>
      </c>
      <c r="H15" s="80">
        <f>'ЖН-ОН-2'!P12+'ЖН-ОН-2'!Q12</f>
        <v>0</v>
      </c>
      <c r="I15" s="80">
        <f>'ЖН-ОН-2'!R12+'ЖН-ОН-2'!S12</f>
        <v>0</v>
      </c>
      <c r="J15" s="80">
        <f>+'ЖН-ОН-2'!P11+'ЖН-ОН-2'!Q11+'ЖН-ОН-2'!R11+'ЖН-ОН-2'!S11</f>
        <v>0</v>
      </c>
      <c r="K15" s="80">
        <f t="shared" si="1"/>
        <v>29</v>
      </c>
      <c r="L15" s="88" t="str">
        <f t="shared" si="0"/>
        <v>-</v>
      </c>
      <c r="M15" s="88">
        <f t="shared" si="2"/>
        <v>29</v>
      </c>
      <c r="N15" s="88" t="str">
        <f t="shared" si="3"/>
        <v>-</v>
      </c>
      <c r="O15" s="204"/>
      <c r="P15" s="204"/>
      <c r="Q15" s="204"/>
    </row>
    <row r="16" spans="1:17" s="2" customFormat="1" ht="24" customHeight="1" thickBot="1">
      <c r="A16" s="82">
        <f t="shared" si="4"/>
        <v>4</v>
      </c>
      <c r="B16" s="180" t="str">
        <f>+'ЖН-ОН-1'!B12</f>
        <v>Дадаханов Билолхон Жобир ўғли </v>
      </c>
      <c r="C16" s="180"/>
      <c r="D16" s="81" t="str">
        <f>+'ЖН-ОН-1'!C12</f>
        <v>K-16-072</v>
      </c>
      <c r="E16" s="82">
        <f>'ЖН-ОН-1'!P12+'ЖН-ОН-1'!Q12</f>
        <v>12</v>
      </c>
      <c r="F16" s="82">
        <f>'ЖН-ОН-1'!R12+'ЖН-ОН-1'!S12</f>
        <v>14</v>
      </c>
      <c r="G16" s="80">
        <f>+'ЖН-ОН-1'!P12+'ЖН-ОН-1'!Q12+'ЖН-ОН-1'!R12+'ЖН-ОН-1'!S12</f>
        <v>26</v>
      </c>
      <c r="H16" s="80">
        <f>'ЖН-ОН-2'!P13+'ЖН-ОН-2'!Q13</f>
        <v>0</v>
      </c>
      <c r="I16" s="80">
        <f>'ЖН-ОН-2'!R13+'ЖН-ОН-2'!S13</f>
        <v>0</v>
      </c>
      <c r="J16" s="80">
        <f>+'ЖН-ОН-2'!P12+'ЖН-ОН-2'!Q12+'ЖН-ОН-2'!R12+'ЖН-ОН-2'!S12</f>
        <v>0</v>
      </c>
      <c r="K16" s="80">
        <f t="shared" si="1"/>
        <v>26</v>
      </c>
      <c r="L16" s="88" t="str">
        <f t="shared" si="0"/>
        <v>-</v>
      </c>
      <c r="M16" s="88">
        <f t="shared" si="2"/>
        <v>26</v>
      </c>
      <c r="N16" s="88" t="str">
        <f t="shared" si="3"/>
        <v>-</v>
      </c>
      <c r="O16" s="204"/>
      <c r="P16" s="204"/>
      <c r="Q16" s="204"/>
    </row>
    <row r="17" spans="1:17" s="2" customFormat="1" ht="24" customHeight="1" thickBot="1">
      <c r="A17" s="82">
        <f t="shared" si="4"/>
        <v>5</v>
      </c>
      <c r="B17" s="180" t="str">
        <f>+'ЖН-ОН-1'!B13</f>
        <v>Исаев Шаҳбоз Ёдгоржонович</v>
      </c>
      <c r="C17" s="180"/>
      <c r="D17" s="81" t="str">
        <f>+'ЖН-ОН-1'!C13</f>
        <v>K-16-027</v>
      </c>
      <c r="E17" s="82">
        <f>'ЖН-ОН-1'!P13+'ЖН-ОН-1'!Q13</f>
        <v>13</v>
      </c>
      <c r="F17" s="82">
        <f>'ЖН-ОН-1'!R13+'ЖН-ОН-1'!S13</f>
        <v>16</v>
      </c>
      <c r="G17" s="80">
        <f>+'ЖН-ОН-1'!P13+'ЖН-ОН-1'!Q13+'ЖН-ОН-1'!R13+'ЖН-ОН-1'!S13</f>
        <v>29</v>
      </c>
      <c r="H17" s="80">
        <f>'ЖН-ОН-2'!P14+'ЖН-ОН-2'!Q14</f>
        <v>0</v>
      </c>
      <c r="I17" s="80">
        <f>'ЖН-ОН-2'!R14+'ЖН-ОН-2'!S14</f>
        <v>0</v>
      </c>
      <c r="J17" s="80">
        <f>+'ЖН-ОН-2'!P13+'ЖН-ОН-2'!Q13+'ЖН-ОН-2'!R13+'ЖН-ОН-2'!S13</f>
        <v>0</v>
      </c>
      <c r="K17" s="80">
        <f t="shared" si="1"/>
        <v>29</v>
      </c>
      <c r="L17" s="88" t="str">
        <f t="shared" si="0"/>
        <v>-</v>
      </c>
      <c r="M17" s="88">
        <f t="shared" si="2"/>
        <v>29</v>
      </c>
      <c r="N17" s="88" t="str">
        <f t="shared" si="3"/>
        <v>-</v>
      </c>
      <c r="O17" s="204"/>
      <c r="P17" s="204"/>
      <c r="Q17" s="204"/>
    </row>
    <row r="18" spans="1:17" s="2" customFormat="1" ht="24" customHeight="1" thickBot="1">
      <c r="A18" s="82">
        <f t="shared" si="4"/>
        <v>6</v>
      </c>
      <c r="B18" s="180" t="str">
        <f>+'ЖН-ОН-1'!B14</f>
        <v>Йигиталиев Бекзод</v>
      </c>
      <c r="C18" s="180"/>
      <c r="D18" s="81">
        <f>+'ЖН-ОН-1'!C14</f>
        <v>0</v>
      </c>
      <c r="E18" s="82">
        <f>'ЖН-ОН-1'!P14+'ЖН-ОН-1'!Q14</f>
        <v>13</v>
      </c>
      <c r="F18" s="82">
        <f>'ЖН-ОН-1'!R14+'ЖН-ОН-1'!S14</f>
        <v>14</v>
      </c>
      <c r="G18" s="80">
        <f>+'ЖН-ОН-1'!P14+'ЖН-ОН-1'!Q14+'ЖН-ОН-1'!R14+'ЖН-ОН-1'!S14</f>
        <v>27</v>
      </c>
      <c r="H18" s="80">
        <f>'ЖН-ОН-2'!P15+'ЖН-ОН-2'!Q15</f>
        <v>0</v>
      </c>
      <c r="I18" s="80">
        <f>'ЖН-ОН-2'!R15+'ЖН-ОН-2'!S15</f>
        <v>0</v>
      </c>
      <c r="J18" s="80">
        <f>+'ЖН-ОН-2'!P14+'ЖН-ОН-2'!Q14+'ЖН-ОН-2'!R14+'ЖН-ОН-2'!S14</f>
        <v>0</v>
      </c>
      <c r="K18" s="80">
        <f t="shared" si="1"/>
        <v>27</v>
      </c>
      <c r="L18" s="88" t="str">
        <f t="shared" si="0"/>
        <v>-</v>
      </c>
      <c r="M18" s="88">
        <f t="shared" si="2"/>
        <v>27</v>
      </c>
      <c r="N18" s="88" t="str">
        <f t="shared" si="3"/>
        <v>-</v>
      </c>
      <c r="O18" s="204"/>
      <c r="P18" s="204"/>
      <c r="Q18" s="204"/>
    </row>
    <row r="19" spans="1:17" s="2" customFormat="1" ht="24" customHeight="1" thickBot="1">
      <c r="A19" s="82">
        <f t="shared" si="4"/>
        <v>7</v>
      </c>
      <c r="B19" s="180" t="str">
        <f>+'ЖН-ОН-1'!B15</f>
        <v>Кенжаева Нафиса Рустамовна</v>
      </c>
      <c r="C19" s="180"/>
      <c r="D19" s="81" t="str">
        <f>+'ЖН-ОН-1'!C15</f>
        <v>K-16-069</v>
      </c>
      <c r="E19" s="82">
        <f>'ЖН-ОН-1'!P15+'ЖН-ОН-1'!Q15</f>
        <v>15</v>
      </c>
      <c r="F19" s="82">
        <f>'ЖН-ОН-1'!R15+'ЖН-ОН-1'!S15</f>
        <v>15</v>
      </c>
      <c r="G19" s="80">
        <f>+'ЖН-ОН-1'!P15+'ЖН-ОН-1'!Q15+'ЖН-ОН-1'!R15+'ЖН-ОН-1'!S15</f>
        <v>30</v>
      </c>
      <c r="H19" s="80">
        <f>'ЖН-ОН-2'!P16+'ЖН-ОН-2'!Q16</f>
        <v>0</v>
      </c>
      <c r="I19" s="80">
        <f>'ЖН-ОН-2'!R16+'ЖН-ОН-2'!S16</f>
        <v>0</v>
      </c>
      <c r="J19" s="80">
        <f>+'ЖН-ОН-2'!P15+'ЖН-ОН-2'!Q15+'ЖН-ОН-2'!R15+'ЖН-ОН-2'!S15</f>
        <v>0</v>
      </c>
      <c r="K19" s="80">
        <f t="shared" si="1"/>
        <v>30</v>
      </c>
      <c r="L19" s="88" t="str">
        <f t="shared" si="0"/>
        <v>-</v>
      </c>
      <c r="M19" s="88">
        <f t="shared" si="2"/>
        <v>30</v>
      </c>
      <c r="N19" s="88" t="str">
        <f t="shared" si="3"/>
        <v>-</v>
      </c>
      <c r="O19" s="204"/>
      <c r="P19" s="204"/>
      <c r="Q19" s="204"/>
    </row>
    <row r="20" spans="1:17" s="2" customFormat="1" ht="24" customHeight="1" thickBot="1">
      <c r="A20" s="82">
        <f t="shared" si="4"/>
        <v>8</v>
      </c>
      <c r="B20" s="180" t="str">
        <f>+'ЖН-ОН-1'!B16</f>
        <v>Маҳмудов Жасурбек Шаҳобжонович</v>
      </c>
      <c r="C20" s="180"/>
      <c r="D20" s="81" t="str">
        <f>+'ЖН-ОН-1'!C16</f>
        <v>K-16-020</v>
      </c>
      <c r="E20" s="82">
        <f>'ЖН-ОН-1'!P16+'ЖН-ОН-1'!Q16</f>
        <v>15</v>
      </c>
      <c r="F20" s="82">
        <f>'ЖН-ОН-1'!R16+'ЖН-ОН-1'!S16</f>
        <v>16</v>
      </c>
      <c r="G20" s="80">
        <f>+'ЖН-ОН-1'!P16+'ЖН-ОН-1'!Q16+'ЖН-ОН-1'!R16+'ЖН-ОН-1'!S16</f>
        <v>31</v>
      </c>
      <c r="H20" s="80">
        <f>'ЖН-ОН-2'!P17+'ЖН-ОН-2'!Q17</f>
        <v>0</v>
      </c>
      <c r="I20" s="80">
        <f>'ЖН-ОН-2'!R17+'ЖН-ОН-2'!S17</f>
        <v>0</v>
      </c>
      <c r="J20" s="80">
        <f>+'ЖН-ОН-2'!P16+'ЖН-ОН-2'!Q16+'ЖН-ОН-2'!R16+'ЖН-ОН-2'!S16</f>
        <v>0</v>
      </c>
      <c r="K20" s="80">
        <f t="shared" si="1"/>
        <v>31</v>
      </c>
      <c r="L20" s="88" t="str">
        <f t="shared" si="0"/>
        <v>-</v>
      </c>
      <c r="M20" s="88">
        <f t="shared" si="2"/>
        <v>31</v>
      </c>
      <c r="N20" s="88" t="str">
        <f t="shared" si="3"/>
        <v>-</v>
      </c>
      <c r="O20" s="204"/>
      <c r="P20" s="204"/>
      <c r="Q20" s="204"/>
    </row>
    <row r="21" spans="1:17" s="2" customFormat="1" ht="24" customHeight="1" thickBot="1">
      <c r="A21" s="82">
        <f t="shared" si="4"/>
        <v>9</v>
      </c>
      <c r="B21" s="180" t="str">
        <f>+'ЖН-ОН-1'!B17</f>
        <v>Нарбаев Нурсултан Нургалий ули</v>
      </c>
      <c r="C21" s="180"/>
      <c r="D21" s="81" t="str">
        <f>+'ЖН-ОН-1'!C17</f>
        <v>K-16-018</v>
      </c>
      <c r="E21" s="82">
        <f>'ЖН-ОН-1'!P17+'ЖН-ОН-1'!Q17</f>
        <v>13</v>
      </c>
      <c r="F21" s="82">
        <f>'ЖН-ОН-1'!R17+'ЖН-ОН-1'!S17</f>
        <v>14</v>
      </c>
      <c r="G21" s="80">
        <f>+'ЖН-ОН-1'!P17+'ЖН-ОН-1'!Q17+'ЖН-ОН-1'!R17+'ЖН-ОН-1'!S17</f>
        <v>27</v>
      </c>
      <c r="H21" s="80">
        <f>'ЖН-ОН-2'!P21+'ЖН-ОН-2'!Q21</f>
        <v>0</v>
      </c>
      <c r="I21" s="80">
        <f>'ЖН-ОН-2'!R21+'ЖН-ОН-2'!S21</f>
        <v>0</v>
      </c>
      <c r="J21" s="80">
        <f>+'ЖН-ОН-2'!P17+'ЖН-ОН-2'!Q17+'ЖН-ОН-2'!R17+'ЖН-ОН-2'!S17</f>
        <v>0</v>
      </c>
      <c r="K21" s="80">
        <f t="shared" si="1"/>
        <v>27</v>
      </c>
      <c r="L21" s="88" t="str">
        <f t="shared" si="0"/>
        <v>-</v>
      </c>
      <c r="M21" s="88">
        <f t="shared" si="2"/>
        <v>27</v>
      </c>
      <c r="N21" s="88" t="str">
        <f t="shared" si="3"/>
        <v>-</v>
      </c>
      <c r="O21" s="204"/>
      <c r="P21" s="204"/>
      <c r="Q21" s="204"/>
    </row>
    <row r="22" spans="1:17" s="2" customFormat="1" ht="24" customHeight="1" thickBot="1">
      <c r="A22" s="82">
        <f t="shared" si="4"/>
        <v>10</v>
      </c>
      <c r="B22" s="180" t="str">
        <f>+'ЖН-ОН-1'!B18</f>
        <v>Ражабов Нурмуҳаммад Алишер ўғли</v>
      </c>
      <c r="C22" s="180"/>
      <c r="D22" s="81" t="str">
        <f>+'ЖН-ОН-1'!C18</f>
        <v>K-16-042</v>
      </c>
      <c r="E22" s="82">
        <f>'ЖН-ОН-1'!P18+'ЖН-ОН-1'!Q18</f>
        <v>14</v>
      </c>
      <c r="F22" s="82">
        <f>'ЖН-ОН-1'!R18+'ЖН-ОН-1'!S18</f>
        <v>16</v>
      </c>
      <c r="G22" s="80">
        <f>+'ЖН-ОН-1'!P18+'ЖН-ОН-1'!Q18+'ЖН-ОН-1'!R18+'ЖН-ОН-1'!S18</f>
        <v>30</v>
      </c>
      <c r="H22" s="80">
        <f>'ЖН-ОН-2'!P22+'ЖН-ОН-2'!Q22</f>
        <v>0</v>
      </c>
      <c r="I22" s="80">
        <f>'ЖН-ОН-2'!R22+'ЖН-ОН-2'!S22</f>
        <v>0</v>
      </c>
      <c r="J22" s="80">
        <f>+'ЖН-ОН-2'!P18+'ЖН-ОН-2'!Q18+'ЖН-ОН-2'!R18+'ЖН-ОН-2'!S18</f>
        <v>0</v>
      </c>
      <c r="K22" s="80">
        <f t="shared" si="1"/>
        <v>30</v>
      </c>
      <c r="L22" s="88" t="str">
        <f t="shared" si="0"/>
        <v>-</v>
      </c>
      <c r="M22" s="88">
        <f t="shared" si="2"/>
        <v>30</v>
      </c>
      <c r="N22" s="88" t="str">
        <f t="shared" si="3"/>
        <v>-</v>
      </c>
      <c r="O22" s="204"/>
      <c r="P22" s="204"/>
      <c r="Q22" s="204"/>
    </row>
    <row r="23" spans="1:17" s="2" customFormat="1" ht="24" customHeight="1" thickBot="1">
      <c r="A23" s="82">
        <f t="shared" si="4"/>
        <v>11</v>
      </c>
      <c r="B23" s="180" t="str">
        <f>+'ЖН-ОН-1'!B19</f>
        <v>Ражабова Қурвонгул Алишер қизи</v>
      </c>
      <c r="C23" s="180"/>
      <c r="D23" s="81" t="str">
        <f>+'ЖН-ОН-1'!C19</f>
        <v>K-16-070</v>
      </c>
      <c r="E23" s="82">
        <f>'ЖН-ОН-1'!P19+'ЖН-ОН-1'!Q19</f>
        <v>15</v>
      </c>
      <c r="F23" s="82">
        <f>'ЖН-ОН-1'!R19+'ЖН-ОН-1'!S19</f>
        <v>15</v>
      </c>
      <c r="G23" s="80">
        <f>+'ЖН-ОН-1'!P19+'ЖН-ОН-1'!Q19+'ЖН-ОН-1'!R19+'ЖН-ОН-1'!S19</f>
        <v>30</v>
      </c>
      <c r="H23" s="80">
        <f>'ЖН-ОН-2'!P23+'ЖН-ОН-2'!Q23</f>
        <v>0</v>
      </c>
      <c r="I23" s="80">
        <f>'ЖН-ОН-2'!R23+'ЖН-ОН-2'!S23</f>
        <v>0</v>
      </c>
      <c r="J23" s="80">
        <f>+'ЖН-ОН-2'!P19+'ЖН-ОН-2'!Q19+'ЖН-ОН-2'!R19+'ЖН-ОН-2'!S19</f>
        <v>0</v>
      </c>
      <c r="K23" s="80">
        <f t="shared" si="1"/>
        <v>30</v>
      </c>
      <c r="L23" s="88" t="str">
        <f t="shared" si="0"/>
        <v>-</v>
      </c>
      <c r="M23" s="88">
        <f t="shared" si="2"/>
        <v>30</v>
      </c>
      <c r="N23" s="88" t="str">
        <f t="shared" si="3"/>
        <v>-</v>
      </c>
      <c r="O23" s="204"/>
      <c r="P23" s="204"/>
      <c r="Q23" s="204"/>
    </row>
    <row r="24" spans="1:17" s="2" customFormat="1" ht="24" customHeight="1" thickBot="1">
      <c r="A24" s="82">
        <f t="shared" si="4"/>
        <v>12</v>
      </c>
      <c r="B24" s="180" t="str">
        <f>+'ЖН-ОН-1'!B20</f>
        <v>Саидахмедов Жахонгир Бахтибек ўғли</v>
      </c>
      <c r="C24" s="180"/>
      <c r="D24" s="81" t="str">
        <f>+'ЖН-ОН-1'!C20</f>
        <v>K-16-049</v>
      </c>
      <c r="E24" s="82"/>
      <c r="F24" s="82"/>
      <c r="G24" s="80">
        <f>+'ЖН-ОН-1'!P20+'ЖН-ОН-1'!Q20+'ЖН-ОН-1'!R20+'ЖН-ОН-1'!S20</f>
        <v>31</v>
      </c>
      <c r="H24" s="80"/>
      <c r="I24" s="80"/>
      <c r="J24" s="80">
        <f>+'ЖН-ОН-2'!P20+'ЖН-ОН-2'!Q20+'ЖН-ОН-2'!R20+'ЖН-ОН-2'!S20</f>
        <v>0</v>
      </c>
      <c r="K24" s="80">
        <f t="shared" si="1"/>
        <v>31</v>
      </c>
      <c r="L24" s="88" t="str">
        <f t="shared" si="0"/>
        <v>-</v>
      </c>
      <c r="M24" s="88">
        <f t="shared" si="2"/>
        <v>31</v>
      </c>
      <c r="N24" s="88" t="str">
        <f t="shared" si="3"/>
        <v>-</v>
      </c>
      <c r="O24" s="201"/>
      <c r="P24" s="202"/>
      <c r="Q24" s="203"/>
    </row>
    <row r="25" spans="1:17" s="2" customFormat="1" ht="24" customHeight="1" thickBot="1">
      <c r="A25" s="82">
        <f t="shared" si="4"/>
        <v>13</v>
      </c>
      <c r="B25" s="180" t="str">
        <f>+'ЖН-ОН-1'!B21</f>
        <v>Сулаймонов Шохбозбек Ҳусанхонович</v>
      </c>
      <c r="C25" s="180"/>
      <c r="D25" s="81" t="str">
        <f>+'ЖН-ОН-1'!C21</f>
        <v>K-16-050</v>
      </c>
      <c r="E25" s="82"/>
      <c r="F25" s="82"/>
      <c r="G25" s="80">
        <f>+'ЖН-ОН-1'!P21+'ЖН-ОН-1'!Q21+'ЖН-ОН-1'!R21+'ЖН-ОН-1'!S21</f>
        <v>31</v>
      </c>
      <c r="H25" s="80"/>
      <c r="I25" s="80"/>
      <c r="J25" s="80">
        <f>+'ЖН-ОН-2'!P21+'ЖН-ОН-2'!Q21+'ЖН-ОН-2'!R21+'ЖН-ОН-2'!S21</f>
        <v>0</v>
      </c>
      <c r="K25" s="80">
        <f t="shared" si="1"/>
        <v>31</v>
      </c>
      <c r="L25" s="88" t="str">
        <f t="shared" si="0"/>
        <v>-</v>
      </c>
      <c r="M25" s="88">
        <f t="shared" si="2"/>
        <v>31</v>
      </c>
      <c r="N25" s="88" t="str">
        <f t="shared" si="3"/>
        <v>-</v>
      </c>
      <c r="O25" s="201"/>
      <c r="P25" s="202"/>
      <c r="Q25" s="203"/>
    </row>
    <row r="26" spans="1:17" s="2" customFormat="1" ht="24" customHeight="1" thickBot="1">
      <c r="A26" s="82">
        <f t="shared" si="4"/>
        <v>14</v>
      </c>
      <c r="B26" s="180" t="str">
        <f>+'ЖН-ОН-1'!B22</f>
        <v>Утанов Акбар Эшпулат ўғли</v>
      </c>
      <c r="C26" s="180"/>
      <c r="D26" s="81" t="str">
        <f>+'ЖН-ОН-1'!C22</f>
        <v>K-16-029</v>
      </c>
      <c r="E26" s="82"/>
      <c r="F26" s="82"/>
      <c r="G26" s="80">
        <f>+'ЖН-ОН-1'!P22+'ЖН-ОН-1'!Q22+'ЖН-ОН-1'!R22+'ЖН-ОН-1'!S22</f>
        <v>25</v>
      </c>
      <c r="H26" s="80"/>
      <c r="I26" s="80"/>
      <c r="J26" s="80">
        <f>+'ЖН-ОН-2'!P22+'ЖН-ОН-2'!Q22+'ЖН-ОН-2'!R22+'ЖН-ОН-2'!S22</f>
        <v>0</v>
      </c>
      <c r="K26" s="80">
        <f t="shared" si="1"/>
        <v>25</v>
      </c>
      <c r="L26" s="88" t="str">
        <f t="shared" si="0"/>
        <v>-</v>
      </c>
      <c r="M26" s="88">
        <f t="shared" si="2"/>
        <v>25</v>
      </c>
      <c r="N26" s="88" t="str">
        <f t="shared" si="3"/>
        <v>-</v>
      </c>
      <c r="O26" s="201"/>
      <c r="P26" s="202"/>
      <c r="Q26" s="203"/>
    </row>
    <row r="27" spans="1:17" s="2" customFormat="1" ht="24" customHeight="1" thickBot="1">
      <c r="A27" s="82">
        <f t="shared" si="4"/>
        <v>15</v>
      </c>
      <c r="B27" s="180" t="str">
        <f>+'ЖН-ОН-1'!B23</f>
        <v>Хакимов Жавоҳир Усмонович</v>
      </c>
      <c r="C27" s="180"/>
      <c r="D27" s="81" t="str">
        <f>+'ЖН-ОН-1'!C23</f>
        <v>D-16-012</v>
      </c>
      <c r="E27" s="82"/>
      <c r="F27" s="82"/>
      <c r="G27" s="80">
        <f>+'ЖН-ОН-1'!P23+'ЖН-ОН-1'!Q23+'ЖН-ОН-1'!R23+'ЖН-ОН-1'!S23</f>
        <v>31</v>
      </c>
      <c r="H27" s="80"/>
      <c r="I27" s="80"/>
      <c r="J27" s="80">
        <f>+'ЖН-ОН-2'!P23+'ЖН-ОН-2'!Q23+'ЖН-ОН-2'!R23+'ЖН-ОН-2'!S23</f>
        <v>0</v>
      </c>
      <c r="K27" s="80">
        <f t="shared" si="1"/>
        <v>31</v>
      </c>
      <c r="L27" s="88" t="str">
        <f t="shared" si="0"/>
        <v>-</v>
      </c>
      <c r="M27" s="88">
        <f t="shared" si="2"/>
        <v>31</v>
      </c>
      <c r="N27" s="88" t="str">
        <f t="shared" si="3"/>
        <v>-</v>
      </c>
      <c r="O27" s="201"/>
      <c r="P27" s="202"/>
      <c r="Q27" s="203"/>
    </row>
    <row r="28" spans="1:17" s="2" customFormat="1" ht="24" customHeight="1" thickBot="1">
      <c r="A28" s="82">
        <f t="shared" si="4"/>
        <v>16</v>
      </c>
      <c r="B28" s="180" t="str">
        <f>+'ЖН-ОН-1'!B24</f>
        <v>Хидиров Шохрух Бобир ўғли</v>
      </c>
      <c r="C28" s="180"/>
      <c r="D28" s="81" t="str">
        <f>+'ЖН-ОН-1'!C24</f>
        <v>K-16-025</v>
      </c>
      <c r="E28" s="82">
        <f>'ЖН-ОН-1'!P20+'ЖН-ОН-1'!Q20</f>
        <v>15</v>
      </c>
      <c r="F28" s="82">
        <f>'ЖН-ОН-1'!R20+'ЖН-ОН-1'!S20</f>
        <v>16</v>
      </c>
      <c r="G28" s="80">
        <f>+'ЖН-ОН-1'!P24+'ЖН-ОН-1'!Q24+'ЖН-ОН-1'!R24+'ЖН-ОН-1'!S24</f>
        <v>29</v>
      </c>
      <c r="H28" s="80">
        <f>'ЖН-ОН-2'!P24+'ЖН-ОН-2'!Q24</f>
        <v>0</v>
      </c>
      <c r="I28" s="80">
        <f>'ЖН-ОН-2'!R24+'ЖН-ОН-2'!S24</f>
        <v>0</v>
      </c>
      <c r="J28" s="80">
        <f>+'ЖН-ОН-2'!P24+'ЖН-ОН-2'!Q24+'ЖН-ОН-2'!R24+'ЖН-ОН-2'!S24</f>
        <v>0</v>
      </c>
      <c r="K28" s="80">
        <f t="shared" si="1"/>
        <v>29</v>
      </c>
      <c r="L28" s="88" t="str">
        <f t="shared" si="0"/>
        <v>-</v>
      </c>
      <c r="M28" s="88">
        <f t="shared" si="2"/>
        <v>29</v>
      </c>
      <c r="N28" s="88" t="str">
        <f t="shared" si="3"/>
        <v>-</v>
      </c>
      <c r="O28" s="204"/>
      <c r="P28" s="204"/>
      <c r="Q28" s="204"/>
    </row>
    <row r="29" spans="1:17" s="2" customFormat="1" ht="24" customHeight="1" thickBot="1">
      <c r="A29" s="82">
        <f t="shared" si="4"/>
        <v>17</v>
      </c>
      <c r="B29" s="180" t="str">
        <f>+'ЖН-ОН-1'!B25</f>
        <v>Хушшиев Шерзод Бозор ўғли</v>
      </c>
      <c r="C29" s="180"/>
      <c r="D29" s="81" t="str">
        <f>+'ЖН-ОН-1'!C25</f>
        <v>K-16-026</v>
      </c>
      <c r="E29" s="82">
        <f>'ЖН-ОН-1'!P24+'ЖН-ОН-1'!Q24</f>
        <v>15</v>
      </c>
      <c r="F29" s="82">
        <f>'ЖН-ОН-1'!R24+'ЖН-ОН-1'!S24</f>
        <v>14</v>
      </c>
      <c r="G29" s="80">
        <f>+'ЖН-ОН-1'!P25+'ЖН-ОН-1'!Q25+'ЖН-ОН-1'!R25+'ЖН-ОН-1'!S25</f>
        <v>29</v>
      </c>
      <c r="H29" s="80">
        <f>'ЖН-ОН-2'!P25+'ЖН-ОН-2'!Q25</f>
        <v>0</v>
      </c>
      <c r="I29" s="80">
        <f>'ЖН-ОН-2'!R25+'ЖН-ОН-2'!S25</f>
        <v>0</v>
      </c>
      <c r="J29" s="80">
        <f>+'ЖН-ОН-2'!P25+'ЖН-ОН-2'!Q25+'ЖН-ОН-2'!R25+'ЖН-ОН-2'!S25</f>
        <v>0</v>
      </c>
      <c r="K29" s="80">
        <f t="shared" si="1"/>
        <v>29</v>
      </c>
      <c r="L29" s="88" t="str">
        <f t="shared" si="0"/>
        <v>-</v>
      </c>
      <c r="M29" s="88">
        <f t="shared" si="2"/>
        <v>29</v>
      </c>
      <c r="N29" s="88" t="str">
        <f t="shared" si="3"/>
        <v>-</v>
      </c>
      <c r="O29" s="204"/>
      <c r="P29" s="204"/>
      <c r="Q29" s="204"/>
    </row>
    <row r="30" spans="1:17" s="2" customFormat="1" ht="24" customHeight="1" thickBot="1">
      <c r="A30" s="82">
        <f t="shared" si="4"/>
        <v>18</v>
      </c>
      <c r="B30" s="180" t="str">
        <f>+'ЖН-ОН-1'!B26</f>
        <v>Ширинбоев Умиджон Бахтиёр ўғли</v>
      </c>
      <c r="C30" s="180"/>
      <c r="D30" s="81">
        <f>+'ЖН-ОН-1'!C26</f>
        <v>0</v>
      </c>
      <c r="E30" s="82">
        <f>'ЖН-ОН-1'!P25+'ЖН-ОН-1'!Q25</f>
        <v>14</v>
      </c>
      <c r="F30" s="82">
        <f>'ЖН-ОН-1'!R25+'ЖН-ОН-1'!S25</f>
        <v>15</v>
      </c>
      <c r="G30" s="80">
        <f>+'ЖН-ОН-1'!P26+'ЖН-ОН-1'!Q26+'ЖН-ОН-1'!R26+'ЖН-ОН-1'!S26</f>
        <v>32</v>
      </c>
      <c r="H30" s="80">
        <f>'ЖН-ОН-2'!P27+'ЖН-ОН-2'!Q27</f>
        <v>0</v>
      </c>
      <c r="I30" s="80">
        <f>'ЖН-ОН-2'!R27+'ЖН-ОН-2'!S27</f>
        <v>0</v>
      </c>
      <c r="J30" s="80">
        <f>+'ЖН-ОН-2'!P26+'ЖН-ОН-2'!Q26+'ЖН-ОН-2'!R26+'ЖН-ОН-2'!S26</f>
        <v>0</v>
      </c>
      <c r="K30" s="80">
        <f t="shared" si="1"/>
        <v>32</v>
      </c>
      <c r="L30" s="88" t="str">
        <f t="shared" si="0"/>
        <v>-</v>
      </c>
      <c r="M30" s="88">
        <f t="shared" si="2"/>
        <v>32</v>
      </c>
      <c r="N30" s="88" t="str">
        <f t="shared" si="3"/>
        <v>-</v>
      </c>
      <c r="O30" s="204"/>
      <c r="P30" s="204"/>
      <c r="Q30" s="204"/>
    </row>
    <row r="31" spans="1:17" s="2" customFormat="1" ht="24" customHeight="1" thickBot="1">
      <c r="A31" s="82">
        <f t="shared" si="4"/>
        <v>19</v>
      </c>
      <c r="B31" s="180" t="str">
        <f>+'ЖН-ОН-1'!B27</f>
        <v>Останов Шерали Жуманович</v>
      </c>
      <c r="C31" s="180"/>
      <c r="D31" s="81" t="str">
        <f>+'ЖН-ОН-1'!C27</f>
        <v>D-16-008</v>
      </c>
      <c r="E31" s="82">
        <f>'ЖН-ОН-1'!P27+'ЖН-ОН-1'!Q27</f>
        <v>13</v>
      </c>
      <c r="F31" s="82">
        <f>'ЖН-ОН-1'!R27+'ЖН-ОН-1'!S27</f>
        <v>14</v>
      </c>
      <c r="G31" s="80">
        <f>+'ЖН-ОН-1'!P27+'ЖН-ОН-1'!Q27+'ЖН-ОН-1'!R27+'ЖН-ОН-1'!S27</f>
        <v>27</v>
      </c>
      <c r="H31" s="80">
        <f>'ЖН-ОН-2'!P28+'ЖН-ОН-2'!Q28</f>
        <v>0</v>
      </c>
      <c r="I31" s="80">
        <f>'ЖН-ОН-2'!R28+'ЖН-ОН-2'!S28</f>
        <v>0</v>
      </c>
      <c r="J31" s="80">
        <f>+'ЖН-ОН-2'!P27+'ЖН-ОН-2'!Q27+'ЖН-ОН-2'!R27+'ЖН-ОН-2'!S27</f>
        <v>0</v>
      </c>
      <c r="K31" s="80">
        <f t="shared" si="1"/>
        <v>27</v>
      </c>
      <c r="L31" s="88" t="str">
        <f t="shared" si="0"/>
        <v>-</v>
      </c>
      <c r="M31" s="88">
        <f t="shared" si="2"/>
        <v>27</v>
      </c>
      <c r="N31" s="88" t="str">
        <f t="shared" si="3"/>
        <v>-</v>
      </c>
      <c r="O31" s="204"/>
      <c r="P31" s="204"/>
      <c r="Q31" s="204"/>
    </row>
    <row r="32" spans="1:17" ht="49.5" customHeight="1" thickBot="1">
      <c r="A32" s="209" t="s">
        <v>14</v>
      </c>
      <c r="B32" s="209"/>
      <c r="C32" s="209"/>
      <c r="D32" s="84"/>
      <c r="E32" s="85"/>
      <c r="F32" s="86"/>
      <c r="G32" s="86"/>
      <c r="H32" s="86"/>
      <c r="I32" s="85"/>
      <c r="J32" s="85"/>
      <c r="K32" s="87"/>
      <c r="L32" s="87"/>
      <c r="M32" s="85"/>
      <c r="N32" s="85"/>
      <c r="O32" s="211"/>
      <c r="P32" s="211"/>
      <c r="Q32" s="211"/>
    </row>
    <row r="33" spans="1:3" ht="39.75" customHeight="1">
      <c r="A33" s="198"/>
      <c r="B33" s="198"/>
      <c r="C33" s="198"/>
    </row>
    <row r="34" spans="1:17" ht="18.75">
      <c r="A34" s="14"/>
      <c r="B34" s="14"/>
      <c r="C34" s="15" t="s">
        <v>15</v>
      </c>
      <c r="D34" s="39">
        <v>3</v>
      </c>
      <c r="E34" s="45"/>
      <c r="F34" s="45"/>
      <c r="G34" s="17" t="s">
        <v>77</v>
      </c>
      <c r="H34" s="17"/>
      <c r="I34" s="17"/>
      <c r="J34" s="17"/>
      <c r="K34" s="11"/>
      <c r="L34" s="11"/>
      <c r="M34" s="11"/>
      <c r="N34" s="18"/>
      <c r="O34" s="11"/>
      <c r="P34" s="11"/>
      <c r="Q34" s="11"/>
    </row>
    <row r="35" spans="1:17" ht="18.75">
      <c r="A35" s="14"/>
      <c r="B35" s="14"/>
      <c r="C35" s="15"/>
      <c r="D35" s="46"/>
      <c r="E35" s="17"/>
      <c r="F35" s="17"/>
      <c r="G35" s="17"/>
      <c r="H35" s="17"/>
      <c r="I35" s="11"/>
      <c r="J35" s="11"/>
      <c r="K35" s="17"/>
      <c r="L35" s="17"/>
      <c r="M35" s="11"/>
      <c r="N35" s="18"/>
      <c r="O35" s="11"/>
      <c r="P35" s="11"/>
      <c r="Q35" s="11"/>
    </row>
    <row r="36" spans="1:17" ht="30" customHeight="1">
      <c r="A36" s="11"/>
      <c r="B36" s="11"/>
      <c r="C36" s="18"/>
      <c r="D36" s="199" t="s">
        <v>16</v>
      </c>
      <c r="E36" s="199"/>
      <c r="F36" s="199"/>
      <c r="G36" s="199"/>
      <c r="H36" s="17"/>
      <c r="I36" s="16"/>
      <c r="J36" s="16"/>
      <c r="K36" s="200" t="s">
        <v>17</v>
      </c>
      <c r="L36" s="200"/>
      <c r="M36" s="16"/>
      <c r="N36" s="16"/>
      <c r="O36" s="11"/>
      <c r="P36" s="11"/>
      <c r="Q36" s="11"/>
    </row>
    <row r="37" spans="1:17" ht="18.75">
      <c r="A37" s="192"/>
      <c r="B37" s="192"/>
      <c r="C37" s="19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8.75">
      <c r="A38" s="18" t="s">
        <v>73</v>
      </c>
      <c r="B38" s="18"/>
      <c r="C38" s="18"/>
      <c r="D38" s="193" t="str">
        <f>M!F24</f>
        <v>О.Кучаров</v>
      </c>
      <c r="E38" s="193"/>
      <c r="F38" s="193"/>
      <c r="G38" s="193"/>
      <c r="H38" s="45"/>
      <c r="I38" s="45"/>
      <c r="J38" s="45"/>
      <c r="K38" s="17" t="s">
        <v>18</v>
      </c>
      <c r="L38" s="17"/>
      <c r="M38" s="194"/>
      <c r="N38" s="194"/>
      <c r="O38" s="47" t="str">
        <f>M!G11</f>
        <v>М.Саидова</v>
      </c>
      <c r="P38" s="47"/>
      <c r="Q38" s="47"/>
    </row>
    <row r="39" spans="1:17" ht="18.75">
      <c r="A39" s="195" t="s">
        <v>19</v>
      </c>
      <c r="B39" s="195"/>
      <c r="C39" s="19" t="s">
        <v>1</v>
      </c>
      <c r="D39" s="196" t="s">
        <v>20</v>
      </c>
      <c r="E39" s="196"/>
      <c r="F39" s="196"/>
      <c r="G39" s="196"/>
      <c r="H39" s="45"/>
      <c r="I39" s="20"/>
      <c r="J39" s="20"/>
      <c r="K39" s="11"/>
      <c r="L39" s="11"/>
      <c r="M39" s="196" t="s">
        <v>21</v>
      </c>
      <c r="N39" s="196"/>
      <c r="O39" s="205" t="s">
        <v>20</v>
      </c>
      <c r="P39" s="205"/>
      <c r="Q39" s="205"/>
    </row>
  </sheetData>
  <sheetProtection/>
  <mergeCells count="71">
    <mergeCell ref="A39:B39"/>
    <mergeCell ref="D39:G39"/>
    <mergeCell ref="M39:N39"/>
    <mergeCell ref="O1:Q1"/>
    <mergeCell ref="A32:C32"/>
    <mergeCell ref="O32:Q32"/>
    <mergeCell ref="A33:C33"/>
    <mergeCell ref="D36:G36"/>
    <mergeCell ref="O39:Q39"/>
    <mergeCell ref="A37:C37"/>
    <mergeCell ref="D38:G38"/>
    <mergeCell ref="M38:N38"/>
    <mergeCell ref="K36:L36"/>
    <mergeCell ref="B31:C31"/>
    <mergeCell ref="O31:Q31"/>
    <mergeCell ref="B29:C29"/>
    <mergeCell ref="O29:Q29"/>
    <mergeCell ref="B30:C30"/>
    <mergeCell ref="O30:Q30"/>
    <mergeCell ref="B28:C28"/>
    <mergeCell ref="O28:Q28"/>
    <mergeCell ref="O16:Q16"/>
    <mergeCell ref="B21:C21"/>
    <mergeCell ref="O21:Q21"/>
    <mergeCell ref="B22:C22"/>
    <mergeCell ref="O22:Q22"/>
    <mergeCell ref="B19:C19"/>
    <mergeCell ref="O19:Q19"/>
    <mergeCell ref="B20:C20"/>
    <mergeCell ref="B23:C23"/>
    <mergeCell ref="O23:Q23"/>
    <mergeCell ref="D11:D12"/>
    <mergeCell ref="E11:K11"/>
    <mergeCell ref="L11:L12"/>
    <mergeCell ref="O20:Q20"/>
    <mergeCell ref="N11:N12"/>
    <mergeCell ref="O11:Q12"/>
    <mergeCell ref="B15:C15"/>
    <mergeCell ref="O15:Q15"/>
    <mergeCell ref="B16:C16"/>
    <mergeCell ref="M11:M12"/>
    <mergeCell ref="B17:C17"/>
    <mergeCell ref="O17:Q17"/>
    <mergeCell ref="B18:C18"/>
    <mergeCell ref="O18:Q18"/>
    <mergeCell ref="C9:F9"/>
    <mergeCell ref="P9:Q9"/>
    <mergeCell ref="B13:C13"/>
    <mergeCell ref="O13:Q13"/>
    <mergeCell ref="B14:C14"/>
    <mergeCell ref="O14:Q14"/>
    <mergeCell ref="H9:K9"/>
    <mergeCell ref="M9:N9"/>
    <mergeCell ref="A6:Q6"/>
    <mergeCell ref="A2:Q2"/>
    <mergeCell ref="A3:Q3"/>
    <mergeCell ref="A4:I4"/>
    <mergeCell ref="A5:H5"/>
    <mergeCell ref="A11:A12"/>
    <mergeCell ref="B11:C12"/>
    <mergeCell ref="A8:B8"/>
    <mergeCell ref="E7:F7"/>
    <mergeCell ref="H7:I7"/>
    <mergeCell ref="B24:C24"/>
    <mergeCell ref="B25:C25"/>
    <mergeCell ref="B26:C26"/>
    <mergeCell ref="B27:C27"/>
    <mergeCell ref="O24:Q24"/>
    <mergeCell ref="O25:Q25"/>
    <mergeCell ref="O26:Q26"/>
    <mergeCell ref="O27:Q2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9"/>
  <sheetViews>
    <sheetView view="pageLayout" zoomScaleSheetLayoutView="100" workbookViewId="0" topLeftCell="A1">
      <selection activeCell="A7" sqref="A7"/>
    </sheetView>
  </sheetViews>
  <sheetFormatPr defaultColWidth="9.140625" defaultRowHeight="12.75"/>
  <cols>
    <col min="1" max="2" width="4.57421875" style="1" customWidth="1"/>
    <col min="3" max="3" width="35.8515625" style="1" customWidth="1"/>
    <col min="4" max="4" width="15.421875" style="1" customWidth="1"/>
    <col min="5" max="6" width="4.7109375" style="1" hidden="1" customWidth="1"/>
    <col min="7" max="7" width="9.8515625" style="1" customWidth="1"/>
    <col min="8" max="8" width="4.7109375" style="1" hidden="1" customWidth="1"/>
    <col min="9" max="9" width="4.28125" style="1" hidden="1" customWidth="1"/>
    <col min="10" max="10" width="10.421875" style="1" customWidth="1"/>
    <col min="11" max="11" width="9.00390625" style="1" customWidth="1"/>
    <col min="12" max="12" width="12.00390625" style="1" customWidth="1"/>
    <col min="13" max="13" width="10.57421875" style="1" customWidth="1"/>
    <col min="14" max="14" width="9.140625" style="1" customWidth="1"/>
    <col min="15" max="15" width="7.7109375" style="1" customWidth="1"/>
    <col min="16" max="16" width="6.421875" style="1" hidden="1" customWidth="1"/>
    <col min="17" max="17" width="8.28125" style="1" customWidth="1"/>
  </cols>
  <sheetData>
    <row r="1" spans="1:17" ht="18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07" t="str">
        <f>M!C6</f>
        <v>12-шакл</v>
      </c>
      <c r="P1" s="207"/>
      <c r="Q1" s="207"/>
    </row>
    <row r="2" spans="1:17" ht="15.75" customHeight="1">
      <c r="A2" s="181" t="s">
        <v>149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ht="15.75" customHeight="1">
      <c r="A3" s="181" t="s">
        <v>148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ht="15.75" customHeight="1">
      <c r="A4" s="182" t="s">
        <v>38</v>
      </c>
      <c r="B4" s="182"/>
      <c r="C4" s="182"/>
      <c r="D4" s="182"/>
      <c r="E4" s="182"/>
      <c r="F4" s="182"/>
      <c r="G4" s="182"/>
      <c r="H4" s="182"/>
      <c r="I4" s="182"/>
      <c r="J4" s="12" t="s">
        <v>125</v>
      </c>
      <c r="K4" s="23" t="str">
        <f>+M!D12</f>
        <v>I-18/05-203</v>
      </c>
      <c r="L4" s="23"/>
      <c r="M4" s="50"/>
      <c r="N4" s="50"/>
      <c r="O4" s="50"/>
      <c r="P4" s="50"/>
      <c r="Q4" s="50"/>
    </row>
    <row r="5" spans="1:17" ht="15.75" customHeight="1">
      <c r="A5" s="182" t="str">
        <f>M!C24</f>
        <v>2017-2018 ўқув йили  </v>
      </c>
      <c r="B5" s="182"/>
      <c r="C5" s="182"/>
      <c r="D5" s="182"/>
      <c r="E5" s="182"/>
      <c r="F5" s="182"/>
      <c r="G5" s="182"/>
      <c r="H5" s="182"/>
      <c r="I5" s="51"/>
      <c r="J5" s="51" t="str">
        <f>M!C2</f>
        <v>баҳорги </v>
      </c>
      <c r="K5" s="52" t="s">
        <v>24</v>
      </c>
      <c r="N5" s="52"/>
      <c r="O5" s="52"/>
      <c r="P5" s="52"/>
      <c r="Q5" s="52"/>
    </row>
    <row r="6" spans="1:17" ht="15.75" customHeight="1">
      <c r="A6" s="181" t="str">
        <f>+M!B24</f>
        <v>Сув хўжалигини ташкил этиш ва бошқариш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</row>
    <row r="7" spans="1:17" ht="15.75" customHeight="1">
      <c r="A7" s="12"/>
      <c r="B7" s="12"/>
      <c r="C7" s="53">
        <f>M!C3</f>
        <v>2</v>
      </c>
      <c r="D7" s="54" t="s">
        <v>6</v>
      </c>
      <c r="E7" s="183"/>
      <c r="F7" s="183"/>
      <c r="G7" s="22">
        <f>M!C4</f>
        <v>203</v>
      </c>
      <c r="H7" s="183"/>
      <c r="I7" s="183"/>
      <c r="J7" s="54" t="s">
        <v>23</v>
      </c>
      <c r="K7" s="22">
        <f>M!C5</f>
        <v>4</v>
      </c>
      <c r="L7" s="55" t="s">
        <v>7</v>
      </c>
      <c r="M7" s="55"/>
      <c r="N7" s="55"/>
      <c r="O7" s="55"/>
      <c r="P7" s="55"/>
      <c r="Q7" s="55"/>
    </row>
    <row r="8" spans="1:17" ht="15.75" customHeight="1">
      <c r="A8" s="184" t="s">
        <v>39</v>
      </c>
      <c r="B8" s="184"/>
      <c r="C8" s="56" t="str">
        <f>M!B12</f>
        <v>Молиявий хисоб ва хисобот</v>
      </c>
      <c r="D8" s="57" t="s">
        <v>49</v>
      </c>
      <c r="E8" s="57"/>
      <c r="F8" s="57"/>
      <c r="G8" s="58" t="str">
        <f>+'ЖН-ОН-1'!T6</f>
        <v>Юлдашева И</v>
      </c>
      <c r="H8" s="58"/>
      <c r="I8" s="59"/>
      <c r="J8" s="59"/>
      <c r="K8" s="60"/>
      <c r="L8" s="38" t="s">
        <v>48</v>
      </c>
      <c r="M8" s="38"/>
      <c r="N8" s="61" t="str">
        <f>+'ЖН-ОН-1'!T7</f>
        <v>Шафкаров Ф</v>
      </c>
      <c r="O8" s="62"/>
      <c r="P8" s="60"/>
      <c r="Q8" s="60"/>
    </row>
    <row r="9" spans="1:17" ht="18.75" customHeight="1">
      <c r="A9" s="13" t="s">
        <v>25</v>
      </c>
      <c r="B9" s="13"/>
      <c r="C9" s="189" t="s">
        <v>26</v>
      </c>
      <c r="D9" s="189"/>
      <c r="E9" s="189"/>
      <c r="F9" s="189"/>
      <c r="G9" s="24">
        <f>M!C12</f>
        <v>132</v>
      </c>
      <c r="H9" s="190" t="s">
        <v>43</v>
      </c>
      <c r="I9" s="190"/>
      <c r="J9" s="190"/>
      <c r="K9" s="190"/>
      <c r="L9" s="110">
        <f>M!E12</f>
        <v>13</v>
      </c>
      <c r="M9" s="191" t="str">
        <f>M!F8</f>
        <v>июнь 2018 йил</v>
      </c>
      <c r="N9" s="191"/>
      <c r="O9" s="40"/>
      <c r="P9" s="206"/>
      <c r="Q9" s="206"/>
    </row>
    <row r="10" spans="1:17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0.25" customHeight="1" thickBot="1">
      <c r="A11" s="185" t="s">
        <v>0</v>
      </c>
      <c r="B11" s="186" t="s">
        <v>40</v>
      </c>
      <c r="C11" s="186"/>
      <c r="D11" s="187" t="s">
        <v>8</v>
      </c>
      <c r="E11" s="186" t="s">
        <v>9</v>
      </c>
      <c r="F11" s="186"/>
      <c r="G11" s="186"/>
      <c r="H11" s="186"/>
      <c r="I11" s="186"/>
      <c r="J11" s="186"/>
      <c r="K11" s="186"/>
      <c r="L11" s="188" t="s">
        <v>10</v>
      </c>
      <c r="M11" s="188" t="s">
        <v>11</v>
      </c>
      <c r="N11" s="188" t="s">
        <v>12</v>
      </c>
      <c r="O11" s="186" t="s">
        <v>13</v>
      </c>
      <c r="P11" s="186"/>
      <c r="Q11" s="186"/>
    </row>
    <row r="12" spans="1:17" ht="71.25" customHeight="1" thickBot="1">
      <c r="A12" s="185"/>
      <c r="B12" s="186"/>
      <c r="C12" s="186"/>
      <c r="D12" s="187"/>
      <c r="E12" s="79" t="s">
        <v>2</v>
      </c>
      <c r="F12" s="79" t="s">
        <v>3</v>
      </c>
      <c r="G12" s="79" t="s">
        <v>63</v>
      </c>
      <c r="H12" s="79" t="s">
        <v>34</v>
      </c>
      <c r="I12" s="79" t="s">
        <v>35</v>
      </c>
      <c r="J12" s="79" t="s">
        <v>56</v>
      </c>
      <c r="K12" s="79" t="s">
        <v>59</v>
      </c>
      <c r="L12" s="188"/>
      <c r="M12" s="188"/>
      <c r="N12" s="188"/>
      <c r="O12" s="186"/>
      <c r="P12" s="186"/>
      <c r="Q12" s="186"/>
    </row>
    <row r="13" spans="1:17" s="2" customFormat="1" ht="27.75" customHeight="1" thickBot="1">
      <c r="A13" s="80">
        <v>1</v>
      </c>
      <c r="B13" s="180" t="str">
        <f>+'ЖН-ОН-1'!B9</f>
        <v>Акрамова Нилуфар Тулкиновна</v>
      </c>
      <c r="C13" s="180"/>
      <c r="D13" s="81">
        <f>+'ЖН-ОН-1'!C9</f>
        <v>0</v>
      </c>
      <c r="E13" s="82">
        <f>'ЖН-ОН-1'!T9+'ЖН-ОН-1'!U9</f>
        <v>16</v>
      </c>
      <c r="F13" s="82">
        <f>'ЖН-ОН-1'!V9+'ЖН-ОН-1'!W9</f>
        <v>16</v>
      </c>
      <c r="G13" s="80">
        <f>+'ЖН-ОН-1'!T9+'ЖН-ОН-1'!U9+'ЖН-ОН-1'!V9+'ЖН-ОН-1'!W9</f>
        <v>32</v>
      </c>
      <c r="H13" s="80">
        <f>'ЖН-ОН-2'!T10+'ЖН-ОН-2'!U10</f>
        <v>0</v>
      </c>
      <c r="I13" s="80">
        <f>'ЖН-ОН-2'!V10+'ЖН-ОН-2'!W10</f>
        <v>0</v>
      </c>
      <c r="J13" s="80">
        <f>+'ЖН-ОН-2'!T9+'ЖН-ОН-2'!U9+'ЖН-ОН-2'!V9+'ЖН-ОН-2'!W9</f>
        <v>0</v>
      </c>
      <c r="K13" s="80">
        <f>G13+J13</f>
        <v>32</v>
      </c>
      <c r="L13" s="88" t="str">
        <f aca="true" t="shared" si="0" ref="L13:L31">IF(OR(K13&lt;39),"-","")</f>
        <v>-</v>
      </c>
      <c r="M13" s="88">
        <f>IF(L13="-",K13,"")</f>
        <v>32</v>
      </c>
      <c r="N13" s="88" t="str">
        <f>IF(L13="-","-","")</f>
        <v>-</v>
      </c>
      <c r="O13" s="216"/>
      <c r="P13" s="216"/>
      <c r="Q13" s="216"/>
    </row>
    <row r="14" spans="1:17" s="2" customFormat="1" ht="27.75" customHeight="1" thickBot="1">
      <c r="A14" s="80">
        <f>+A13:C13+1</f>
        <v>2</v>
      </c>
      <c r="B14" s="180" t="str">
        <f>+'ЖН-ОН-1'!B10</f>
        <v>Босимов Хайитбой Исоқ ўғли</v>
      </c>
      <c r="C14" s="180"/>
      <c r="D14" s="81" t="str">
        <f>+'ЖН-ОН-1'!C10</f>
        <v>D-16-001</v>
      </c>
      <c r="E14" s="82">
        <f>'ЖН-ОН-1'!T10+'ЖН-ОН-1'!U10</f>
        <v>16</v>
      </c>
      <c r="F14" s="82">
        <f>'ЖН-ОН-1'!V10+'ЖН-ОН-1'!W10</f>
        <v>16</v>
      </c>
      <c r="G14" s="80">
        <f>+'ЖН-ОН-1'!T10+'ЖН-ОН-1'!U10+'ЖН-ОН-1'!V10+'ЖН-ОН-1'!W10</f>
        <v>32</v>
      </c>
      <c r="H14" s="80">
        <f>'ЖН-ОН-2'!T11+'ЖН-ОН-2'!U11</f>
        <v>0</v>
      </c>
      <c r="I14" s="80">
        <f>'ЖН-ОН-2'!V11+'ЖН-ОН-2'!W11</f>
        <v>0</v>
      </c>
      <c r="J14" s="80">
        <f>+'ЖН-ОН-2'!T10+'ЖН-ОН-2'!U10+'ЖН-ОН-2'!V10+'ЖН-ОН-2'!W10</f>
        <v>0</v>
      </c>
      <c r="K14" s="80">
        <f aca="true" t="shared" si="1" ref="K14:K31">G14+J14</f>
        <v>32</v>
      </c>
      <c r="L14" s="88" t="str">
        <f t="shared" si="0"/>
        <v>-</v>
      </c>
      <c r="M14" s="88">
        <f aca="true" t="shared" si="2" ref="M14:M31">IF(L14="-",K14,"")</f>
        <v>32</v>
      </c>
      <c r="N14" s="88" t="str">
        <f aca="true" t="shared" si="3" ref="N14:N31">IF(L14="-","-","")</f>
        <v>-</v>
      </c>
      <c r="O14" s="216"/>
      <c r="P14" s="216"/>
      <c r="Q14" s="216"/>
    </row>
    <row r="15" spans="1:17" s="2" customFormat="1" ht="27.75" customHeight="1" thickBot="1">
      <c r="A15" s="80">
        <f aca="true" t="shared" si="4" ref="A15:A31">+A14:C14+1</f>
        <v>3</v>
      </c>
      <c r="B15" s="180" t="str">
        <f>+'ЖН-ОН-1'!B11</f>
        <v>Дадарбаев Муҳриддин Абдурахмонович</v>
      </c>
      <c r="C15" s="180"/>
      <c r="D15" s="81" t="str">
        <f>+'ЖН-ОН-1'!C11</f>
        <v>D-16-010</v>
      </c>
      <c r="E15" s="82">
        <f>'ЖН-ОН-1'!T11+'ЖН-ОН-1'!U11</f>
        <v>15</v>
      </c>
      <c r="F15" s="82">
        <f>'ЖН-ОН-1'!V11+'ЖН-ОН-1'!W11</f>
        <v>15</v>
      </c>
      <c r="G15" s="80">
        <f>+'ЖН-ОН-1'!T11+'ЖН-ОН-1'!U11+'ЖН-ОН-1'!V11+'ЖН-ОН-1'!W11</f>
        <v>30</v>
      </c>
      <c r="H15" s="80">
        <f>'ЖН-ОН-2'!T12+'ЖН-ОН-2'!U12</f>
        <v>0</v>
      </c>
      <c r="I15" s="80">
        <f>'ЖН-ОН-2'!V12+'ЖН-ОН-2'!W12</f>
        <v>0</v>
      </c>
      <c r="J15" s="80">
        <f>+'ЖН-ОН-2'!T11+'ЖН-ОН-2'!U11+'ЖН-ОН-2'!V11+'ЖН-ОН-2'!W11</f>
        <v>0</v>
      </c>
      <c r="K15" s="80">
        <f t="shared" si="1"/>
        <v>30</v>
      </c>
      <c r="L15" s="88" t="str">
        <f t="shared" si="0"/>
        <v>-</v>
      </c>
      <c r="M15" s="88">
        <f t="shared" si="2"/>
        <v>30</v>
      </c>
      <c r="N15" s="88" t="str">
        <f t="shared" si="3"/>
        <v>-</v>
      </c>
      <c r="O15" s="216"/>
      <c r="P15" s="216"/>
      <c r="Q15" s="216"/>
    </row>
    <row r="16" spans="1:17" s="2" customFormat="1" ht="27.75" customHeight="1" thickBot="1">
      <c r="A16" s="80">
        <f t="shared" si="4"/>
        <v>4</v>
      </c>
      <c r="B16" s="180" t="str">
        <f>+'ЖН-ОН-1'!B12</f>
        <v>Дадаханов Билолхон Жобир ўғли </v>
      </c>
      <c r="C16" s="180"/>
      <c r="D16" s="81" t="str">
        <f>+'ЖН-ОН-1'!C12</f>
        <v>K-16-072</v>
      </c>
      <c r="E16" s="82">
        <f>'ЖН-ОН-1'!T12+'ЖН-ОН-1'!U12</f>
        <v>14</v>
      </c>
      <c r="F16" s="82">
        <f>'ЖН-ОН-1'!V12+'ЖН-ОН-1'!W12</f>
        <v>15</v>
      </c>
      <c r="G16" s="80">
        <f>+'ЖН-ОН-1'!T12+'ЖН-ОН-1'!U12+'ЖН-ОН-1'!V12+'ЖН-ОН-1'!W12</f>
        <v>29</v>
      </c>
      <c r="H16" s="80">
        <f>'ЖН-ОН-2'!T13+'ЖН-ОН-2'!U13</f>
        <v>0</v>
      </c>
      <c r="I16" s="80">
        <f>'ЖН-ОН-2'!V13+'ЖН-ОН-2'!W13</f>
        <v>0</v>
      </c>
      <c r="J16" s="80">
        <f>+'ЖН-ОН-2'!T12+'ЖН-ОН-2'!U12+'ЖН-ОН-2'!V12+'ЖН-ОН-2'!W12</f>
        <v>0</v>
      </c>
      <c r="K16" s="80">
        <f t="shared" si="1"/>
        <v>29</v>
      </c>
      <c r="L16" s="88" t="str">
        <f t="shared" si="0"/>
        <v>-</v>
      </c>
      <c r="M16" s="88">
        <f t="shared" si="2"/>
        <v>29</v>
      </c>
      <c r="N16" s="88" t="str">
        <f t="shared" si="3"/>
        <v>-</v>
      </c>
      <c r="O16" s="216"/>
      <c r="P16" s="216"/>
      <c r="Q16" s="216"/>
    </row>
    <row r="17" spans="1:17" s="2" customFormat="1" ht="27.75" customHeight="1" thickBot="1">
      <c r="A17" s="80">
        <f t="shared" si="4"/>
        <v>5</v>
      </c>
      <c r="B17" s="180" t="str">
        <f>+'ЖН-ОН-1'!B13</f>
        <v>Исаев Шаҳбоз Ёдгоржонович</v>
      </c>
      <c r="C17" s="180"/>
      <c r="D17" s="81" t="str">
        <f>+'ЖН-ОН-1'!C13</f>
        <v>K-16-027</v>
      </c>
      <c r="E17" s="82">
        <f>'ЖН-ОН-1'!T13+'ЖН-ОН-1'!U13</f>
        <v>15</v>
      </c>
      <c r="F17" s="82">
        <f>'ЖН-ОН-1'!V13+'ЖН-ОН-1'!W13</f>
        <v>16</v>
      </c>
      <c r="G17" s="80">
        <f>+'ЖН-ОН-1'!T13+'ЖН-ОН-1'!U13+'ЖН-ОН-1'!V13+'ЖН-ОН-1'!W13</f>
        <v>31</v>
      </c>
      <c r="H17" s="80">
        <f>'ЖН-ОН-2'!T14+'ЖН-ОН-2'!U14</f>
        <v>0</v>
      </c>
      <c r="I17" s="80">
        <f>'ЖН-ОН-2'!V14+'ЖН-ОН-2'!W14</f>
        <v>0</v>
      </c>
      <c r="J17" s="80">
        <f>+'ЖН-ОН-2'!T13+'ЖН-ОН-2'!U13+'ЖН-ОН-2'!V13+'ЖН-ОН-2'!W13</f>
        <v>0</v>
      </c>
      <c r="K17" s="80">
        <f t="shared" si="1"/>
        <v>31</v>
      </c>
      <c r="L17" s="88" t="str">
        <f t="shared" si="0"/>
        <v>-</v>
      </c>
      <c r="M17" s="88">
        <f t="shared" si="2"/>
        <v>31</v>
      </c>
      <c r="N17" s="88" t="str">
        <f t="shared" si="3"/>
        <v>-</v>
      </c>
      <c r="O17" s="216"/>
      <c r="P17" s="216"/>
      <c r="Q17" s="216"/>
    </row>
    <row r="18" spans="1:17" s="2" customFormat="1" ht="27.75" customHeight="1" thickBot="1">
      <c r="A18" s="80">
        <f t="shared" si="4"/>
        <v>6</v>
      </c>
      <c r="B18" s="180" t="str">
        <f>+'ЖН-ОН-1'!B14</f>
        <v>Йигиталиев Бекзод</v>
      </c>
      <c r="C18" s="180"/>
      <c r="D18" s="81">
        <f>+'ЖН-ОН-1'!C14</f>
        <v>0</v>
      </c>
      <c r="E18" s="82">
        <f>'ЖН-ОН-1'!T14+'ЖН-ОН-1'!U14</f>
        <v>15</v>
      </c>
      <c r="F18" s="82">
        <f>'ЖН-ОН-1'!V14+'ЖН-ОН-1'!W14</f>
        <v>14</v>
      </c>
      <c r="G18" s="80">
        <f>+'ЖН-ОН-1'!T14+'ЖН-ОН-1'!U14+'ЖН-ОН-1'!V14+'ЖН-ОН-1'!W14</f>
        <v>29</v>
      </c>
      <c r="H18" s="80">
        <f>'ЖН-ОН-2'!T15+'ЖН-ОН-2'!U15</f>
        <v>0</v>
      </c>
      <c r="I18" s="80">
        <f>'ЖН-ОН-2'!V15+'ЖН-ОН-2'!W15</f>
        <v>0</v>
      </c>
      <c r="J18" s="80">
        <f>+'ЖН-ОН-2'!T14+'ЖН-ОН-2'!U14+'ЖН-ОН-2'!V14+'ЖН-ОН-2'!W14</f>
        <v>0</v>
      </c>
      <c r="K18" s="80">
        <f t="shared" si="1"/>
        <v>29</v>
      </c>
      <c r="L18" s="88" t="str">
        <f t="shared" si="0"/>
        <v>-</v>
      </c>
      <c r="M18" s="88">
        <f t="shared" si="2"/>
        <v>29</v>
      </c>
      <c r="N18" s="88" t="str">
        <f t="shared" si="3"/>
        <v>-</v>
      </c>
      <c r="O18" s="216"/>
      <c r="P18" s="216"/>
      <c r="Q18" s="216"/>
    </row>
    <row r="19" spans="1:17" s="2" customFormat="1" ht="27.75" customHeight="1" thickBot="1">
      <c r="A19" s="80">
        <f t="shared" si="4"/>
        <v>7</v>
      </c>
      <c r="B19" s="180" t="str">
        <f>+'ЖН-ОН-1'!B15</f>
        <v>Кенжаева Нафиса Рустамовна</v>
      </c>
      <c r="C19" s="180"/>
      <c r="D19" s="81" t="str">
        <f>+'ЖН-ОН-1'!C15</f>
        <v>K-16-069</v>
      </c>
      <c r="E19" s="82">
        <f>'ЖН-ОН-1'!T15+'ЖН-ОН-1'!U15</f>
        <v>16</v>
      </c>
      <c r="F19" s="82">
        <f>'ЖН-ОН-1'!V15+'ЖН-ОН-1'!W15</f>
        <v>15</v>
      </c>
      <c r="G19" s="80">
        <f>+'ЖН-ОН-1'!T15+'ЖН-ОН-1'!U15+'ЖН-ОН-1'!V15+'ЖН-ОН-1'!W15</f>
        <v>31</v>
      </c>
      <c r="H19" s="80">
        <f>'ЖН-ОН-2'!T16+'ЖН-ОН-2'!U16</f>
        <v>0</v>
      </c>
      <c r="I19" s="80">
        <f>'ЖН-ОН-2'!V16+'ЖН-ОН-2'!W16</f>
        <v>0</v>
      </c>
      <c r="J19" s="80">
        <f>+'ЖН-ОН-2'!T15+'ЖН-ОН-2'!U15+'ЖН-ОН-2'!V15+'ЖН-ОН-2'!W15</f>
        <v>0</v>
      </c>
      <c r="K19" s="80">
        <f t="shared" si="1"/>
        <v>31</v>
      </c>
      <c r="L19" s="88" t="str">
        <f t="shared" si="0"/>
        <v>-</v>
      </c>
      <c r="M19" s="88">
        <f t="shared" si="2"/>
        <v>31</v>
      </c>
      <c r="N19" s="88" t="str">
        <f t="shared" si="3"/>
        <v>-</v>
      </c>
      <c r="O19" s="216"/>
      <c r="P19" s="216"/>
      <c r="Q19" s="216"/>
    </row>
    <row r="20" spans="1:17" s="2" customFormat="1" ht="27.75" customHeight="1" thickBot="1">
      <c r="A20" s="80">
        <f t="shared" si="4"/>
        <v>8</v>
      </c>
      <c r="B20" s="180" t="str">
        <f>+'ЖН-ОН-1'!B16</f>
        <v>Маҳмудов Жасурбек Шаҳобжонович</v>
      </c>
      <c r="C20" s="180"/>
      <c r="D20" s="81" t="str">
        <f>+'ЖН-ОН-1'!C16</f>
        <v>K-16-020</v>
      </c>
      <c r="E20" s="82">
        <f>'ЖН-ОН-1'!T16+'ЖН-ОН-1'!U16</f>
        <v>17</v>
      </c>
      <c r="F20" s="82">
        <f>'ЖН-ОН-1'!V16+'ЖН-ОН-1'!W16</f>
        <v>16</v>
      </c>
      <c r="G20" s="80">
        <f>+'ЖН-ОН-1'!T16+'ЖН-ОН-1'!U16+'ЖН-ОН-1'!V16+'ЖН-ОН-1'!W16</f>
        <v>33</v>
      </c>
      <c r="H20" s="80">
        <f>'ЖН-ОН-2'!T17+'ЖН-ОН-2'!U17</f>
        <v>0</v>
      </c>
      <c r="I20" s="80">
        <f>'ЖН-ОН-2'!V17+'ЖН-ОН-2'!W17</f>
        <v>0</v>
      </c>
      <c r="J20" s="80">
        <f>+'ЖН-ОН-2'!T16+'ЖН-ОН-2'!U16+'ЖН-ОН-2'!V16+'ЖН-ОН-2'!W16</f>
        <v>0</v>
      </c>
      <c r="K20" s="80">
        <f t="shared" si="1"/>
        <v>33</v>
      </c>
      <c r="L20" s="88" t="str">
        <f t="shared" si="0"/>
        <v>-</v>
      </c>
      <c r="M20" s="88">
        <f t="shared" si="2"/>
        <v>33</v>
      </c>
      <c r="N20" s="88" t="str">
        <f t="shared" si="3"/>
        <v>-</v>
      </c>
      <c r="O20" s="216"/>
      <c r="P20" s="216"/>
      <c r="Q20" s="216"/>
    </row>
    <row r="21" spans="1:17" s="2" customFormat="1" ht="27.75" customHeight="1" thickBot="1">
      <c r="A21" s="80">
        <f t="shared" si="4"/>
        <v>9</v>
      </c>
      <c r="B21" s="180" t="str">
        <f>+'ЖН-ОН-1'!B17</f>
        <v>Нарбаев Нурсултан Нургалий ули</v>
      </c>
      <c r="C21" s="180"/>
      <c r="D21" s="81" t="str">
        <f>+'ЖН-ОН-1'!C17</f>
        <v>K-16-018</v>
      </c>
      <c r="E21" s="82">
        <f>'ЖН-ОН-1'!T17+'ЖН-ОН-1'!U17</f>
        <v>15</v>
      </c>
      <c r="F21" s="82">
        <f>'ЖН-ОН-1'!V17+'ЖН-ОН-1'!W17</f>
        <v>14</v>
      </c>
      <c r="G21" s="80">
        <f>+'ЖН-ОН-1'!T17+'ЖН-ОН-1'!U17+'ЖН-ОН-1'!V17+'ЖН-ОН-1'!W17</f>
        <v>29</v>
      </c>
      <c r="H21" s="80">
        <f>'ЖН-ОН-2'!T21+'ЖН-ОН-2'!U21</f>
        <v>0</v>
      </c>
      <c r="I21" s="80">
        <f>'ЖН-ОН-2'!V21+'ЖН-ОН-2'!W21</f>
        <v>0</v>
      </c>
      <c r="J21" s="80">
        <f>+'ЖН-ОН-2'!T17+'ЖН-ОН-2'!U17+'ЖН-ОН-2'!V17+'ЖН-ОН-2'!W17</f>
        <v>0</v>
      </c>
      <c r="K21" s="80">
        <f t="shared" si="1"/>
        <v>29</v>
      </c>
      <c r="L21" s="88" t="str">
        <f t="shared" si="0"/>
        <v>-</v>
      </c>
      <c r="M21" s="88">
        <f t="shared" si="2"/>
        <v>29</v>
      </c>
      <c r="N21" s="88" t="str">
        <f t="shared" si="3"/>
        <v>-</v>
      </c>
      <c r="O21" s="216"/>
      <c r="P21" s="216"/>
      <c r="Q21" s="216"/>
    </row>
    <row r="22" spans="1:17" s="2" customFormat="1" ht="27.75" customHeight="1" thickBot="1">
      <c r="A22" s="80">
        <f t="shared" si="4"/>
        <v>10</v>
      </c>
      <c r="B22" s="180" t="str">
        <f>+'ЖН-ОН-1'!B18</f>
        <v>Ражабов Нурмуҳаммад Алишер ўғли</v>
      </c>
      <c r="C22" s="180"/>
      <c r="D22" s="81" t="str">
        <f>+'ЖН-ОН-1'!C18</f>
        <v>K-16-042</v>
      </c>
      <c r="E22" s="82">
        <f>'ЖН-ОН-1'!T18+'ЖН-ОН-1'!U18</f>
        <v>16</v>
      </c>
      <c r="F22" s="82">
        <f>'ЖН-ОН-1'!V18+'ЖН-ОН-1'!W18</f>
        <v>16</v>
      </c>
      <c r="G22" s="80">
        <f>+'ЖН-ОН-1'!T18+'ЖН-ОН-1'!U18+'ЖН-ОН-1'!V18+'ЖН-ОН-1'!W18</f>
        <v>32</v>
      </c>
      <c r="H22" s="80">
        <f>'ЖН-ОН-2'!T22+'ЖН-ОН-2'!U22</f>
        <v>0</v>
      </c>
      <c r="I22" s="80">
        <f>'ЖН-ОН-2'!V22+'ЖН-ОН-2'!W22</f>
        <v>0</v>
      </c>
      <c r="J22" s="80">
        <f>+'ЖН-ОН-2'!T18+'ЖН-ОН-2'!U18+'ЖН-ОН-2'!V18+'ЖН-ОН-2'!W18</f>
        <v>0</v>
      </c>
      <c r="K22" s="80">
        <f t="shared" si="1"/>
        <v>32</v>
      </c>
      <c r="L22" s="88" t="str">
        <f t="shared" si="0"/>
        <v>-</v>
      </c>
      <c r="M22" s="88">
        <f t="shared" si="2"/>
        <v>32</v>
      </c>
      <c r="N22" s="88" t="str">
        <f t="shared" si="3"/>
        <v>-</v>
      </c>
      <c r="O22" s="216"/>
      <c r="P22" s="216"/>
      <c r="Q22" s="216"/>
    </row>
    <row r="23" spans="1:17" s="2" customFormat="1" ht="27.75" customHeight="1" thickBot="1">
      <c r="A23" s="80">
        <f t="shared" si="4"/>
        <v>11</v>
      </c>
      <c r="B23" s="180" t="str">
        <f>+'ЖН-ОН-1'!B19</f>
        <v>Ражабова Қурвонгул Алишер қизи</v>
      </c>
      <c r="C23" s="180"/>
      <c r="D23" s="81" t="str">
        <f>+'ЖН-ОН-1'!C19</f>
        <v>K-16-070</v>
      </c>
      <c r="E23" s="82">
        <f>'ЖН-ОН-1'!T19+'ЖН-ОН-1'!U19</f>
        <v>15</v>
      </c>
      <c r="F23" s="82">
        <f>'ЖН-ОН-1'!V19+'ЖН-ОН-1'!W19</f>
        <v>15</v>
      </c>
      <c r="G23" s="80">
        <f>+'ЖН-ОН-1'!T19+'ЖН-ОН-1'!U19+'ЖН-ОН-1'!V19+'ЖН-ОН-1'!W19</f>
        <v>30</v>
      </c>
      <c r="H23" s="80">
        <f>'ЖН-ОН-2'!T23+'ЖН-ОН-2'!U23</f>
        <v>0</v>
      </c>
      <c r="I23" s="80">
        <f>'ЖН-ОН-2'!V23+'ЖН-ОН-2'!W23</f>
        <v>0</v>
      </c>
      <c r="J23" s="80">
        <f>+'ЖН-ОН-2'!T19+'ЖН-ОН-2'!U19+'ЖН-ОН-2'!V19+'ЖН-ОН-2'!W19</f>
        <v>0</v>
      </c>
      <c r="K23" s="80">
        <f t="shared" si="1"/>
        <v>30</v>
      </c>
      <c r="L23" s="88" t="str">
        <f t="shared" si="0"/>
        <v>-</v>
      </c>
      <c r="M23" s="88">
        <f t="shared" si="2"/>
        <v>30</v>
      </c>
      <c r="N23" s="88" t="str">
        <f t="shared" si="3"/>
        <v>-</v>
      </c>
      <c r="O23" s="216"/>
      <c r="P23" s="216"/>
      <c r="Q23" s="216"/>
    </row>
    <row r="24" spans="1:17" s="2" customFormat="1" ht="27.75" customHeight="1" thickBot="1">
      <c r="A24" s="80">
        <f t="shared" si="4"/>
        <v>12</v>
      </c>
      <c r="B24" s="180" t="str">
        <f>+'ЖН-ОН-1'!B20</f>
        <v>Саидахмедов Жахонгир Бахтибек ўғли</v>
      </c>
      <c r="C24" s="180"/>
      <c r="D24" s="81" t="str">
        <f>+'ЖН-ОН-1'!C20</f>
        <v>K-16-049</v>
      </c>
      <c r="E24" s="82"/>
      <c r="F24" s="82"/>
      <c r="G24" s="80">
        <f>+'ЖН-ОН-1'!T20+'ЖН-ОН-1'!U20+'ЖН-ОН-1'!V20+'ЖН-ОН-1'!W20</f>
        <v>32</v>
      </c>
      <c r="H24" s="80"/>
      <c r="I24" s="80"/>
      <c r="J24" s="80">
        <f>+'ЖН-ОН-2'!T20+'ЖН-ОН-2'!U20+'ЖН-ОН-2'!V20+'ЖН-ОН-2'!W20</f>
        <v>0</v>
      </c>
      <c r="K24" s="80">
        <f t="shared" si="1"/>
        <v>32</v>
      </c>
      <c r="L24" s="88" t="str">
        <f t="shared" si="0"/>
        <v>-</v>
      </c>
      <c r="M24" s="88">
        <f t="shared" si="2"/>
        <v>32</v>
      </c>
      <c r="N24" s="88" t="str">
        <f t="shared" si="3"/>
        <v>-</v>
      </c>
      <c r="O24" s="212"/>
      <c r="P24" s="213"/>
      <c r="Q24" s="214"/>
    </row>
    <row r="25" spans="1:17" s="2" customFormat="1" ht="27.75" customHeight="1" thickBot="1">
      <c r="A25" s="80">
        <f t="shared" si="4"/>
        <v>13</v>
      </c>
      <c r="B25" s="180" t="str">
        <f>+'ЖН-ОН-1'!B21</f>
        <v>Сулаймонов Шохбозбек Ҳусанхонович</v>
      </c>
      <c r="C25" s="180"/>
      <c r="D25" s="81" t="str">
        <f>+'ЖН-ОН-1'!C21</f>
        <v>K-16-050</v>
      </c>
      <c r="E25" s="82"/>
      <c r="F25" s="82"/>
      <c r="G25" s="80">
        <f>+'ЖН-ОН-1'!T21+'ЖН-ОН-1'!U21+'ЖН-ОН-1'!V21+'ЖН-ОН-1'!W21</f>
        <v>33</v>
      </c>
      <c r="H25" s="80"/>
      <c r="I25" s="80"/>
      <c r="J25" s="80">
        <f>+'ЖН-ОН-2'!T21+'ЖН-ОН-2'!U21+'ЖН-ОН-2'!V21+'ЖН-ОН-2'!W21</f>
        <v>0</v>
      </c>
      <c r="K25" s="80">
        <f t="shared" si="1"/>
        <v>33</v>
      </c>
      <c r="L25" s="88" t="str">
        <f t="shared" si="0"/>
        <v>-</v>
      </c>
      <c r="M25" s="88">
        <f t="shared" si="2"/>
        <v>33</v>
      </c>
      <c r="N25" s="88" t="str">
        <f t="shared" si="3"/>
        <v>-</v>
      </c>
      <c r="O25" s="212"/>
      <c r="P25" s="213"/>
      <c r="Q25" s="214"/>
    </row>
    <row r="26" spans="1:17" s="2" customFormat="1" ht="27.75" customHeight="1" thickBot="1">
      <c r="A26" s="80">
        <f t="shared" si="4"/>
        <v>14</v>
      </c>
      <c r="B26" s="180" t="str">
        <f>+'ЖН-ОН-1'!B22</f>
        <v>Утанов Акбар Эшпулат ўғли</v>
      </c>
      <c r="C26" s="180"/>
      <c r="D26" s="81" t="str">
        <f>+'ЖН-ОН-1'!C22</f>
        <v>K-16-029</v>
      </c>
      <c r="E26" s="82"/>
      <c r="F26" s="82"/>
      <c r="G26" s="80">
        <f>+'ЖН-ОН-1'!T22+'ЖН-ОН-1'!U22+'ЖН-ОН-1'!V22+'ЖН-ОН-1'!W22</f>
        <v>27</v>
      </c>
      <c r="H26" s="80"/>
      <c r="I26" s="80"/>
      <c r="J26" s="80">
        <f>+'ЖН-ОН-2'!T22+'ЖН-ОН-2'!U22+'ЖН-ОН-2'!V22+'ЖН-ОН-2'!W22</f>
        <v>0</v>
      </c>
      <c r="K26" s="80">
        <f t="shared" si="1"/>
        <v>27</v>
      </c>
      <c r="L26" s="88" t="str">
        <f t="shared" si="0"/>
        <v>-</v>
      </c>
      <c r="M26" s="88">
        <f t="shared" si="2"/>
        <v>27</v>
      </c>
      <c r="N26" s="88" t="str">
        <f t="shared" si="3"/>
        <v>-</v>
      </c>
      <c r="O26" s="212"/>
      <c r="P26" s="213"/>
      <c r="Q26" s="214"/>
    </row>
    <row r="27" spans="1:17" s="2" customFormat="1" ht="27.75" customHeight="1" thickBot="1">
      <c r="A27" s="80">
        <f t="shared" si="4"/>
        <v>15</v>
      </c>
      <c r="B27" s="180" t="str">
        <f>+'ЖН-ОН-1'!B23</f>
        <v>Хакимов Жавоҳир Усмонович</v>
      </c>
      <c r="C27" s="180"/>
      <c r="D27" s="81" t="str">
        <f>+'ЖН-ОН-1'!C23</f>
        <v>D-16-012</v>
      </c>
      <c r="E27" s="82"/>
      <c r="F27" s="82"/>
      <c r="G27" s="80">
        <f>+'ЖН-ОН-1'!T23+'ЖН-ОН-1'!U23+'ЖН-ОН-1'!V23+'ЖН-ОН-1'!W23</f>
        <v>33</v>
      </c>
      <c r="H27" s="80"/>
      <c r="I27" s="80"/>
      <c r="J27" s="80">
        <f>+'ЖН-ОН-2'!T23+'ЖН-ОН-2'!U23+'ЖН-ОН-2'!V23+'ЖН-ОН-2'!W23</f>
        <v>0</v>
      </c>
      <c r="K27" s="80">
        <f t="shared" si="1"/>
        <v>33</v>
      </c>
      <c r="L27" s="88" t="str">
        <f t="shared" si="0"/>
        <v>-</v>
      </c>
      <c r="M27" s="88">
        <f t="shared" si="2"/>
        <v>33</v>
      </c>
      <c r="N27" s="88" t="str">
        <f t="shared" si="3"/>
        <v>-</v>
      </c>
      <c r="O27" s="212"/>
      <c r="P27" s="213"/>
      <c r="Q27" s="214"/>
    </row>
    <row r="28" spans="1:17" s="2" customFormat="1" ht="27.75" customHeight="1" thickBot="1">
      <c r="A28" s="80">
        <f t="shared" si="4"/>
        <v>16</v>
      </c>
      <c r="B28" s="180" t="str">
        <f>+'ЖН-ОН-1'!B24</f>
        <v>Хидиров Шохрух Бобир ўғли</v>
      </c>
      <c r="C28" s="180"/>
      <c r="D28" s="81" t="str">
        <f>+'ЖН-ОН-1'!C24</f>
        <v>K-16-025</v>
      </c>
      <c r="E28" s="82">
        <f>'ЖН-ОН-1'!T20+'ЖН-ОН-1'!U20</f>
        <v>16</v>
      </c>
      <c r="F28" s="82">
        <f>'ЖН-ОН-1'!V20+'ЖН-ОН-1'!W20</f>
        <v>16</v>
      </c>
      <c r="G28" s="80">
        <f>+'ЖН-ОН-1'!T24+'ЖН-ОН-1'!U24+'ЖН-ОН-1'!V24+'ЖН-ОН-1'!W24</f>
        <v>31</v>
      </c>
      <c r="H28" s="80">
        <f>'ЖН-ОН-2'!T24+'ЖН-ОН-2'!U24</f>
        <v>0</v>
      </c>
      <c r="I28" s="80">
        <f>'ЖН-ОН-2'!V24+'ЖН-ОН-2'!W24</f>
        <v>0</v>
      </c>
      <c r="J28" s="80">
        <f>+'ЖН-ОН-2'!T24+'ЖН-ОН-2'!U24+'ЖН-ОН-2'!V24+'ЖН-ОН-2'!W24</f>
        <v>0</v>
      </c>
      <c r="K28" s="80">
        <f t="shared" si="1"/>
        <v>31</v>
      </c>
      <c r="L28" s="88" t="str">
        <f t="shared" si="0"/>
        <v>-</v>
      </c>
      <c r="M28" s="88">
        <f t="shared" si="2"/>
        <v>31</v>
      </c>
      <c r="N28" s="88" t="str">
        <f t="shared" si="3"/>
        <v>-</v>
      </c>
      <c r="O28" s="216"/>
      <c r="P28" s="216"/>
      <c r="Q28" s="216"/>
    </row>
    <row r="29" spans="1:17" s="2" customFormat="1" ht="27.75" customHeight="1" thickBot="1">
      <c r="A29" s="80">
        <f t="shared" si="4"/>
        <v>17</v>
      </c>
      <c r="B29" s="180" t="str">
        <f>+'ЖН-ОН-1'!B25</f>
        <v>Хушшиев Шерзод Бозор ўғли</v>
      </c>
      <c r="C29" s="180"/>
      <c r="D29" s="81" t="str">
        <f>+'ЖН-ОН-1'!C25</f>
        <v>K-16-026</v>
      </c>
      <c r="E29" s="82">
        <f>'ЖН-ОН-1'!T24+'ЖН-ОН-1'!U24</f>
        <v>16</v>
      </c>
      <c r="F29" s="82">
        <f>'ЖН-ОН-1'!V24+'ЖН-ОН-1'!W24</f>
        <v>15</v>
      </c>
      <c r="G29" s="80">
        <f>+'ЖН-ОН-1'!T25+'ЖН-ОН-1'!U25+'ЖН-ОН-1'!V25+'ЖН-ОН-1'!W25</f>
        <v>32</v>
      </c>
      <c r="H29" s="80">
        <f>'ЖН-ОН-2'!T25+'ЖН-ОН-2'!U25</f>
        <v>0</v>
      </c>
      <c r="I29" s="80">
        <f>'ЖН-ОН-2'!V25+'ЖН-ОН-2'!W25</f>
        <v>0</v>
      </c>
      <c r="J29" s="80">
        <f>+'ЖН-ОН-2'!T25+'ЖН-ОН-2'!U25+'ЖН-ОН-2'!V25+'ЖН-ОН-2'!W25</f>
        <v>0</v>
      </c>
      <c r="K29" s="80">
        <f t="shared" si="1"/>
        <v>32</v>
      </c>
      <c r="L29" s="88" t="str">
        <f t="shared" si="0"/>
        <v>-</v>
      </c>
      <c r="M29" s="88">
        <f t="shared" si="2"/>
        <v>32</v>
      </c>
      <c r="N29" s="88" t="str">
        <f t="shared" si="3"/>
        <v>-</v>
      </c>
      <c r="O29" s="216"/>
      <c r="P29" s="216"/>
      <c r="Q29" s="216"/>
    </row>
    <row r="30" spans="1:17" s="2" customFormat="1" ht="27.75" customHeight="1" thickBot="1">
      <c r="A30" s="80">
        <f t="shared" si="4"/>
        <v>18</v>
      </c>
      <c r="B30" s="180" t="str">
        <f>+'ЖН-ОН-1'!B26</f>
        <v>Ширинбоев Умиджон Бахтиёр ўғли</v>
      </c>
      <c r="C30" s="180"/>
      <c r="D30" s="81">
        <f>+'ЖН-ОН-1'!C26</f>
        <v>0</v>
      </c>
      <c r="E30" s="82">
        <f>'ЖН-ОН-1'!T25+'ЖН-ОН-1'!U25</f>
        <v>16</v>
      </c>
      <c r="F30" s="82">
        <f>'ЖН-ОН-1'!V25+'ЖН-ОН-1'!W25</f>
        <v>16</v>
      </c>
      <c r="G30" s="80">
        <f>+'ЖН-ОН-1'!T26+'ЖН-ОН-1'!U26+'ЖН-ОН-1'!V26+'ЖН-ОН-1'!W26</f>
        <v>33</v>
      </c>
      <c r="H30" s="80">
        <f>'ЖН-ОН-2'!T27+'ЖН-ОН-2'!U27</f>
        <v>0</v>
      </c>
      <c r="I30" s="80">
        <f>'ЖН-ОН-2'!V27+'ЖН-ОН-2'!W27</f>
        <v>0</v>
      </c>
      <c r="J30" s="80">
        <f>+'ЖН-ОН-2'!T26+'ЖН-ОН-2'!U26+'ЖН-ОН-2'!V26+'ЖН-ОН-2'!W26</f>
        <v>0</v>
      </c>
      <c r="K30" s="80">
        <f t="shared" si="1"/>
        <v>33</v>
      </c>
      <c r="L30" s="88" t="str">
        <f t="shared" si="0"/>
        <v>-</v>
      </c>
      <c r="M30" s="88">
        <f t="shared" si="2"/>
        <v>33</v>
      </c>
      <c r="N30" s="88" t="str">
        <f t="shared" si="3"/>
        <v>-</v>
      </c>
      <c r="O30" s="216"/>
      <c r="P30" s="216"/>
      <c r="Q30" s="216"/>
    </row>
    <row r="31" spans="1:17" s="2" customFormat="1" ht="27.75" customHeight="1" thickBot="1">
      <c r="A31" s="80">
        <f t="shared" si="4"/>
        <v>19</v>
      </c>
      <c r="B31" s="180" t="str">
        <f>+'ЖН-ОН-1'!B27</f>
        <v>Останов Шерали Жуманович</v>
      </c>
      <c r="C31" s="180"/>
      <c r="D31" s="81" t="str">
        <f>+'ЖН-ОН-1'!C27</f>
        <v>D-16-008</v>
      </c>
      <c r="E31" s="82">
        <f>'ЖН-ОН-1'!T27+'ЖН-ОН-1'!U27</f>
        <v>15</v>
      </c>
      <c r="F31" s="82">
        <f>'ЖН-ОН-1'!V27+'ЖН-ОН-1'!W27</f>
        <v>14</v>
      </c>
      <c r="G31" s="80">
        <f>+'ЖН-ОН-1'!T27+'ЖН-ОН-1'!U27+'ЖН-ОН-1'!V27+'ЖН-ОН-1'!W27</f>
        <v>29</v>
      </c>
      <c r="H31" s="80">
        <f>'ЖН-ОН-2'!T28+'ЖН-ОН-2'!U28</f>
        <v>0</v>
      </c>
      <c r="I31" s="80">
        <f>'ЖН-ОН-2'!V28+'ЖН-ОН-2'!W28</f>
        <v>0</v>
      </c>
      <c r="J31" s="80">
        <f>+'ЖН-ОН-2'!T27+'ЖН-ОН-2'!U27+'ЖН-ОН-2'!V27+'ЖН-ОН-2'!W27</f>
        <v>0</v>
      </c>
      <c r="K31" s="80">
        <f t="shared" si="1"/>
        <v>29</v>
      </c>
      <c r="L31" s="88" t="str">
        <f t="shared" si="0"/>
        <v>-</v>
      </c>
      <c r="M31" s="88">
        <f t="shared" si="2"/>
        <v>29</v>
      </c>
      <c r="N31" s="88" t="str">
        <f t="shared" si="3"/>
        <v>-</v>
      </c>
      <c r="O31" s="216"/>
      <c r="P31" s="216"/>
      <c r="Q31" s="216"/>
    </row>
    <row r="32" spans="1:17" ht="49.5" customHeight="1" thickBot="1">
      <c r="A32" s="209" t="s">
        <v>14</v>
      </c>
      <c r="B32" s="209"/>
      <c r="C32" s="209"/>
      <c r="D32" s="84"/>
      <c r="E32" s="85"/>
      <c r="F32" s="86"/>
      <c r="G32" s="86"/>
      <c r="H32" s="86"/>
      <c r="I32" s="85"/>
      <c r="J32" s="85"/>
      <c r="K32" s="87"/>
      <c r="L32" s="87"/>
      <c r="M32" s="85"/>
      <c r="N32" s="85"/>
      <c r="O32" s="211"/>
      <c r="P32" s="211"/>
      <c r="Q32" s="211"/>
    </row>
    <row r="33" spans="1:3" ht="39.75" customHeight="1">
      <c r="A33" s="198"/>
      <c r="B33" s="198"/>
      <c r="C33" s="198"/>
    </row>
    <row r="34" spans="1:17" ht="18.75">
      <c r="A34" s="14"/>
      <c r="B34" s="14"/>
      <c r="C34" s="15" t="s">
        <v>15</v>
      </c>
      <c r="D34" s="39">
        <f>M!G24</f>
        <v>19</v>
      </c>
      <c r="E34" s="45"/>
      <c r="F34" s="45"/>
      <c r="G34" s="17" t="s">
        <v>77</v>
      </c>
      <c r="H34" s="17"/>
      <c r="I34" s="17"/>
      <c r="J34" s="17"/>
      <c r="K34" s="11"/>
      <c r="L34" s="11"/>
      <c r="M34" s="11"/>
      <c r="N34" s="18"/>
      <c r="O34" s="11"/>
      <c r="P34" s="11"/>
      <c r="Q34" s="11"/>
    </row>
    <row r="35" spans="1:17" ht="18.75">
      <c r="A35" s="14"/>
      <c r="B35" s="14"/>
      <c r="C35" s="15"/>
      <c r="D35" s="46"/>
      <c r="E35" s="17"/>
      <c r="F35" s="17"/>
      <c r="G35" s="17"/>
      <c r="H35" s="17"/>
      <c r="I35" s="11"/>
      <c r="J35" s="11"/>
      <c r="K35" s="17"/>
      <c r="L35" s="17"/>
      <c r="M35" s="11"/>
      <c r="N35" s="18"/>
      <c r="O35" s="11"/>
      <c r="P35" s="11"/>
      <c r="Q35" s="11"/>
    </row>
    <row r="36" spans="1:17" ht="30.75" customHeight="1">
      <c r="A36" s="11"/>
      <c r="B36" s="11"/>
      <c r="C36" s="18"/>
      <c r="D36" s="199" t="s">
        <v>16</v>
      </c>
      <c r="E36" s="199"/>
      <c r="F36" s="199"/>
      <c r="G36" s="199"/>
      <c r="H36" s="17"/>
      <c r="I36" s="16"/>
      <c r="J36" s="16"/>
      <c r="K36" s="200" t="s">
        <v>17</v>
      </c>
      <c r="L36" s="200"/>
      <c r="M36" s="16"/>
      <c r="N36" s="16"/>
      <c r="O36" s="11"/>
      <c r="P36" s="11"/>
      <c r="Q36" s="11"/>
    </row>
    <row r="37" spans="1:17" ht="18.75">
      <c r="A37" s="192"/>
      <c r="B37" s="192"/>
      <c r="C37" s="19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8.75">
      <c r="A38" s="18" t="s">
        <v>73</v>
      </c>
      <c r="B38" s="18"/>
      <c r="C38" s="18"/>
      <c r="D38" s="215" t="str">
        <f>M!F24</f>
        <v>О.Кучаров</v>
      </c>
      <c r="E38" s="215"/>
      <c r="F38" s="215"/>
      <c r="G38" s="215"/>
      <c r="H38" s="45"/>
      <c r="I38" s="45"/>
      <c r="J38" s="45"/>
      <c r="K38" s="17" t="s">
        <v>18</v>
      </c>
      <c r="L38" s="17"/>
      <c r="M38" s="194"/>
      <c r="N38" s="194"/>
      <c r="O38" s="63" t="str">
        <f>M!G12</f>
        <v>М.Маматқулов</v>
      </c>
      <c r="P38" s="47"/>
      <c r="Q38" s="47"/>
    </row>
    <row r="39" spans="1:17" ht="18.75">
      <c r="A39" s="195" t="s">
        <v>19</v>
      </c>
      <c r="B39" s="195"/>
      <c r="C39" s="19" t="s">
        <v>1</v>
      </c>
      <c r="D39" s="196" t="s">
        <v>20</v>
      </c>
      <c r="E39" s="196"/>
      <c r="F39" s="196"/>
      <c r="G39" s="196"/>
      <c r="H39" s="45"/>
      <c r="I39" s="20"/>
      <c r="J39" s="20"/>
      <c r="K39" s="11"/>
      <c r="L39" s="11"/>
      <c r="M39" s="196" t="s">
        <v>21</v>
      </c>
      <c r="N39" s="196"/>
      <c r="O39" s="205" t="s">
        <v>20</v>
      </c>
      <c r="P39" s="205"/>
      <c r="Q39" s="205"/>
    </row>
  </sheetData>
  <sheetProtection/>
  <mergeCells count="71">
    <mergeCell ref="M9:N9"/>
    <mergeCell ref="D36:G36"/>
    <mergeCell ref="K36:L36"/>
    <mergeCell ref="A37:C37"/>
    <mergeCell ref="O1:Q1"/>
    <mergeCell ref="A32:C32"/>
    <mergeCell ref="O32:Q32"/>
    <mergeCell ref="A33:C33"/>
    <mergeCell ref="B31:C31"/>
    <mergeCell ref="O31:Q31"/>
    <mergeCell ref="B29:C29"/>
    <mergeCell ref="O29:Q29"/>
    <mergeCell ref="B30:C30"/>
    <mergeCell ref="O30:Q30"/>
    <mergeCell ref="B23:C23"/>
    <mergeCell ref="O23:Q23"/>
    <mergeCell ref="B28:C28"/>
    <mergeCell ref="O28:Q28"/>
    <mergeCell ref="O24:Q24"/>
    <mergeCell ref="O25:Q25"/>
    <mergeCell ref="B21:C21"/>
    <mergeCell ref="O21:Q21"/>
    <mergeCell ref="B22:C22"/>
    <mergeCell ref="O22:Q22"/>
    <mergeCell ref="B19:C19"/>
    <mergeCell ref="O19:Q19"/>
    <mergeCell ref="B20:C20"/>
    <mergeCell ref="O20:Q20"/>
    <mergeCell ref="B17:C17"/>
    <mergeCell ref="O17:Q17"/>
    <mergeCell ref="B18:C18"/>
    <mergeCell ref="O18:Q18"/>
    <mergeCell ref="B15:C15"/>
    <mergeCell ref="O15:Q15"/>
    <mergeCell ref="B16:C16"/>
    <mergeCell ref="O16:Q16"/>
    <mergeCell ref="B13:C13"/>
    <mergeCell ref="O13:Q13"/>
    <mergeCell ref="B14:C14"/>
    <mergeCell ref="O14:Q14"/>
    <mergeCell ref="M11:M12"/>
    <mergeCell ref="C9:F9"/>
    <mergeCell ref="P9:Q9"/>
    <mergeCell ref="N11:N12"/>
    <mergeCell ref="O11:Q12"/>
    <mergeCell ref="H9:K9"/>
    <mergeCell ref="A8:B8"/>
    <mergeCell ref="A11:A12"/>
    <mergeCell ref="B11:C12"/>
    <mergeCell ref="D11:D12"/>
    <mergeCell ref="E11:K11"/>
    <mergeCell ref="L11:L12"/>
    <mergeCell ref="A6:Q6"/>
    <mergeCell ref="A2:Q2"/>
    <mergeCell ref="A3:Q3"/>
    <mergeCell ref="A4:I4"/>
    <mergeCell ref="A5:H5"/>
    <mergeCell ref="E7:F7"/>
    <mergeCell ref="H7:I7"/>
    <mergeCell ref="D38:G38"/>
    <mergeCell ref="M38:N38"/>
    <mergeCell ref="A39:B39"/>
    <mergeCell ref="D39:G39"/>
    <mergeCell ref="M39:N39"/>
    <mergeCell ref="O39:Q39"/>
    <mergeCell ref="O26:Q26"/>
    <mergeCell ref="O27:Q27"/>
    <mergeCell ref="B24:C24"/>
    <mergeCell ref="B25:C25"/>
    <mergeCell ref="B26:C26"/>
    <mergeCell ref="B27:C2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view="pageLayout" zoomScaleSheetLayoutView="100" workbookViewId="0" topLeftCell="A1">
      <selection activeCell="A7" sqref="A7"/>
    </sheetView>
  </sheetViews>
  <sheetFormatPr defaultColWidth="9.140625" defaultRowHeight="12.75"/>
  <cols>
    <col min="1" max="2" width="4.57421875" style="1" customWidth="1"/>
    <col min="3" max="3" width="41.28125" style="1" customWidth="1"/>
    <col min="4" max="4" width="14.28125" style="1" customWidth="1"/>
    <col min="5" max="6" width="4.7109375" style="1" hidden="1" customWidth="1"/>
    <col min="7" max="7" width="10.421875" style="1" customWidth="1"/>
    <col min="8" max="8" width="10.57421875" style="1" customWidth="1"/>
    <col min="9" max="9" width="4.28125" style="1" hidden="1" customWidth="1"/>
    <col min="10" max="10" width="5.57421875" style="1" hidden="1" customWidth="1"/>
    <col min="11" max="11" width="11.57421875" style="1" customWidth="1"/>
    <col min="12" max="12" width="10.421875" style="1" customWidth="1"/>
    <col min="13" max="13" width="12.140625" style="1" customWidth="1"/>
    <col min="14" max="14" width="9.8515625" style="1" customWidth="1"/>
    <col min="15" max="15" width="14.00390625" style="1" customWidth="1"/>
  </cols>
  <sheetData>
    <row r="1" spans="1:15" ht="18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93" t="str">
        <f>M!C6</f>
        <v>12-шакл</v>
      </c>
    </row>
    <row r="2" spans="1:15" ht="15.75" customHeight="1">
      <c r="A2" s="181" t="s">
        <v>149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ht="15.75" customHeight="1">
      <c r="A3" s="181" t="s">
        <v>148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5.75" customHeight="1">
      <c r="A4" s="182" t="s">
        <v>38</v>
      </c>
      <c r="B4" s="182"/>
      <c r="C4" s="182"/>
      <c r="D4" s="182"/>
      <c r="E4" s="182"/>
      <c r="F4" s="182"/>
      <c r="G4" s="182"/>
      <c r="H4" s="182"/>
      <c r="I4" s="182"/>
      <c r="J4" s="12" t="s">
        <v>22</v>
      </c>
      <c r="K4" s="23" t="str">
        <f>+M!D13</f>
        <v>I-18/06-203</v>
      </c>
      <c r="L4" s="23"/>
      <c r="M4" s="50"/>
      <c r="N4" s="50"/>
      <c r="O4" s="50"/>
    </row>
    <row r="5" spans="1:15" ht="15.75" customHeight="1">
      <c r="A5" s="182" t="str">
        <f>M!C24</f>
        <v>2017-2018 ўқув йили  </v>
      </c>
      <c r="B5" s="182"/>
      <c r="C5" s="182"/>
      <c r="D5" s="182"/>
      <c r="E5" s="182"/>
      <c r="F5" s="182"/>
      <c r="G5" s="182"/>
      <c r="H5" s="182"/>
      <c r="I5" s="51"/>
      <c r="J5" s="51" t="str">
        <f>M!C2</f>
        <v>баҳорги </v>
      </c>
      <c r="K5" s="52" t="s">
        <v>24</v>
      </c>
      <c r="N5" s="52"/>
      <c r="O5" s="52"/>
    </row>
    <row r="6" spans="1:15" ht="15.75" customHeight="1">
      <c r="A6" s="181" t="str">
        <f>+M!B24</f>
        <v>Сув хўжалигини ташкил этиш ва бошқариш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5" ht="15.75" customHeight="1">
      <c r="A7" s="12"/>
      <c r="B7" s="12"/>
      <c r="C7" s="53">
        <f>M!C3</f>
        <v>2</v>
      </c>
      <c r="D7" s="54" t="s">
        <v>6</v>
      </c>
      <c r="E7" s="183"/>
      <c r="F7" s="183"/>
      <c r="G7" s="22">
        <f>M!C4</f>
        <v>203</v>
      </c>
      <c r="H7" s="217" t="s">
        <v>80</v>
      </c>
      <c r="I7" s="217"/>
      <c r="J7" s="54" t="s">
        <v>23</v>
      </c>
      <c r="K7" s="22">
        <f>M!C5</f>
        <v>4</v>
      </c>
      <c r="L7" s="55" t="s">
        <v>7</v>
      </c>
      <c r="M7" s="55"/>
      <c r="N7" s="55"/>
      <c r="O7" s="55"/>
    </row>
    <row r="8" spans="1:15" ht="18.75" customHeight="1">
      <c r="A8" s="184" t="s">
        <v>39</v>
      </c>
      <c r="B8" s="184"/>
      <c r="C8" s="66" t="str">
        <f>M!B13</f>
        <v>ССТ</v>
      </c>
      <c r="D8" s="57" t="s">
        <v>49</v>
      </c>
      <c r="E8" s="57"/>
      <c r="F8" s="57"/>
      <c r="G8" s="58" t="str">
        <f>'ЖН-ОН-1'!X6</f>
        <v>Ходжимухамедова Ш.</v>
      </c>
      <c r="H8" s="58"/>
      <c r="I8" s="59"/>
      <c r="J8" s="59"/>
      <c r="K8" s="60"/>
      <c r="L8" s="38" t="s">
        <v>48</v>
      </c>
      <c r="M8" s="38"/>
      <c r="N8" s="61" t="str">
        <f>'ЖН-ОН-1'!X7</f>
        <v>Дадарбоев М</v>
      </c>
      <c r="O8" s="62"/>
    </row>
    <row r="9" spans="1:15" ht="18.75" customHeight="1">
      <c r="A9" s="13" t="s">
        <v>25</v>
      </c>
      <c r="B9" s="13"/>
      <c r="C9" s="189" t="s">
        <v>26</v>
      </c>
      <c r="D9" s="189"/>
      <c r="E9" s="189"/>
      <c r="F9" s="189"/>
      <c r="G9" s="24">
        <f>M!C13</f>
        <v>122</v>
      </c>
      <c r="H9" s="190" t="s">
        <v>43</v>
      </c>
      <c r="I9" s="190"/>
      <c r="J9" s="190"/>
      <c r="K9" s="190"/>
      <c r="L9" s="110">
        <f>M!E13</f>
        <v>14</v>
      </c>
      <c r="M9" s="191" t="str">
        <f>M!F8</f>
        <v>июнь 2018 йил</v>
      </c>
      <c r="N9" s="191"/>
      <c r="O9" s="40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12.75" customHeight="1" thickBot="1">
      <c r="A11" s="185" t="s">
        <v>0</v>
      </c>
      <c r="B11" s="186" t="s">
        <v>40</v>
      </c>
      <c r="C11" s="186"/>
      <c r="D11" s="187" t="s">
        <v>8</v>
      </c>
      <c r="E11" s="186" t="s">
        <v>9</v>
      </c>
      <c r="F11" s="186"/>
      <c r="G11" s="186"/>
      <c r="H11" s="186"/>
      <c r="I11" s="186"/>
      <c r="J11" s="186"/>
      <c r="K11" s="186"/>
      <c r="L11" s="188" t="s">
        <v>10</v>
      </c>
      <c r="M11" s="188" t="s">
        <v>11</v>
      </c>
      <c r="N11" s="188" t="s">
        <v>12</v>
      </c>
      <c r="O11" s="186" t="s">
        <v>78</v>
      </c>
    </row>
    <row r="12" spans="1:15" ht="80.25" customHeight="1" thickBot="1">
      <c r="A12" s="185"/>
      <c r="B12" s="186"/>
      <c r="C12" s="186"/>
      <c r="D12" s="187"/>
      <c r="E12" s="79" t="s">
        <v>2</v>
      </c>
      <c r="F12" s="79" t="s">
        <v>3</v>
      </c>
      <c r="G12" s="79" t="s">
        <v>70</v>
      </c>
      <c r="H12" s="79" t="s">
        <v>34</v>
      </c>
      <c r="I12" s="79" t="s">
        <v>35</v>
      </c>
      <c r="J12" s="79" t="s">
        <v>74</v>
      </c>
      <c r="K12" s="79" t="s">
        <v>59</v>
      </c>
      <c r="L12" s="188"/>
      <c r="M12" s="188"/>
      <c r="N12" s="188"/>
      <c r="O12" s="186"/>
    </row>
    <row r="13" spans="1:15" s="2" customFormat="1" ht="27.75" customHeight="1" thickBot="1">
      <c r="A13" s="80">
        <v>1</v>
      </c>
      <c r="B13" s="180" t="str">
        <f>+'ЖН-ОН-1'!B9</f>
        <v>Акрамова Нилуфар Тулкиновна</v>
      </c>
      <c r="C13" s="180"/>
      <c r="D13" s="81">
        <f>+'ЖН-ОН-1'!C9</f>
        <v>0</v>
      </c>
      <c r="E13" s="80">
        <f>'ЖН-ОН-1'!X9+'ЖН-ОН-1'!Y9</f>
        <v>15</v>
      </c>
      <c r="F13" s="80">
        <f>'ЖН-ОН-1'!Z9+'ЖН-ОН-1'!AA9</f>
        <v>15</v>
      </c>
      <c r="G13" s="80">
        <f>+'ЖН-ОН-1'!X9+'ЖН-ОН-1'!Y9+'ЖН-ОН-1'!Z9+'ЖН-ОН-1'!AA9</f>
        <v>30</v>
      </c>
      <c r="H13" s="80">
        <f>+'ЖН-ОН-2'!X9+'ЖН-ОН-2'!Y9+'ЖН-ОН-2'!Z9+'ЖН-ОН-2'!AA9</f>
        <v>0</v>
      </c>
      <c r="I13" s="80">
        <f>'ЖН-ОН-2'!Z10+'ЖН-ОН-2'!AA10</f>
        <v>0</v>
      </c>
      <c r="J13" s="80">
        <f>H13+I13</f>
        <v>0</v>
      </c>
      <c r="K13" s="80">
        <f aca="true" t="shared" si="0" ref="K13:K31">G13+H13</f>
        <v>30</v>
      </c>
      <c r="L13" s="88" t="str">
        <f aca="true" t="shared" si="1" ref="L13:L31">IF(OR(K13&lt;39),"-","")</f>
        <v>-</v>
      </c>
      <c r="M13" s="88">
        <f>IF(L13="-",K13,"")</f>
        <v>30</v>
      </c>
      <c r="N13" s="88" t="str">
        <f>IF(L13="-","-","")</f>
        <v>-</v>
      </c>
      <c r="O13" s="88"/>
    </row>
    <row r="14" spans="1:15" s="2" customFormat="1" ht="27.75" customHeight="1" thickBot="1">
      <c r="A14" s="80">
        <f>+A13:C13+1</f>
        <v>2</v>
      </c>
      <c r="B14" s="180" t="str">
        <f>+'ЖН-ОН-1'!B10</f>
        <v>Босимов Хайитбой Исоқ ўғли</v>
      </c>
      <c r="C14" s="180"/>
      <c r="D14" s="81" t="str">
        <f>+'ЖН-ОН-1'!C10</f>
        <v>D-16-001</v>
      </c>
      <c r="E14" s="80">
        <f>'ЖН-ОН-1'!X10+'ЖН-ОН-1'!Y10</f>
        <v>16</v>
      </c>
      <c r="F14" s="80">
        <f>'ЖН-ОН-1'!Z10+'ЖН-ОН-1'!AA10</f>
        <v>11</v>
      </c>
      <c r="G14" s="80">
        <f>+'ЖН-ОН-1'!X10+'ЖН-ОН-1'!Y10+'ЖН-ОН-1'!Z10+'ЖН-ОН-1'!AA10</f>
        <v>27</v>
      </c>
      <c r="H14" s="80">
        <f>+'ЖН-ОН-2'!X10+'ЖН-ОН-2'!Y10+'ЖН-ОН-2'!Z10+'ЖН-ОН-2'!AA10</f>
        <v>0</v>
      </c>
      <c r="I14" s="80">
        <f>'ЖН-ОН-2'!Z11+'ЖН-ОН-2'!AA11</f>
        <v>0</v>
      </c>
      <c r="J14" s="80">
        <f aca="true" t="shared" si="2" ref="J14:J31">H14+I14</f>
        <v>0</v>
      </c>
      <c r="K14" s="80">
        <f t="shared" si="0"/>
        <v>27</v>
      </c>
      <c r="L14" s="88" t="str">
        <f t="shared" si="1"/>
        <v>-</v>
      </c>
      <c r="M14" s="88">
        <f aca="true" t="shared" si="3" ref="M14:M31">IF(L14="-",K14,"")</f>
        <v>27</v>
      </c>
      <c r="N14" s="88" t="str">
        <f aca="true" t="shared" si="4" ref="N14:N31">IF(L14="-","-","")</f>
        <v>-</v>
      </c>
      <c r="O14" s="88"/>
    </row>
    <row r="15" spans="1:15" s="2" customFormat="1" ht="27.75" customHeight="1" thickBot="1">
      <c r="A15" s="80">
        <f aca="true" t="shared" si="5" ref="A15:A31">+A14:C14+1</f>
        <v>3</v>
      </c>
      <c r="B15" s="180" t="str">
        <f>+'ЖН-ОН-1'!B11</f>
        <v>Дадарбаев Муҳриддин Абдурахмонович</v>
      </c>
      <c r="C15" s="180"/>
      <c r="D15" s="81" t="str">
        <f>+'ЖН-ОН-1'!C11</f>
        <v>D-16-010</v>
      </c>
      <c r="E15" s="80">
        <f>'ЖН-ОН-1'!X11+'ЖН-ОН-1'!Y11</f>
        <v>16</v>
      </c>
      <c r="F15" s="80">
        <f>'ЖН-ОН-1'!Z11+'ЖН-ОН-1'!AA11</f>
        <v>12</v>
      </c>
      <c r="G15" s="80">
        <f>+'ЖН-ОН-1'!X11+'ЖН-ОН-1'!Y11+'ЖН-ОН-1'!Z11+'ЖН-ОН-1'!AA11</f>
        <v>28</v>
      </c>
      <c r="H15" s="80">
        <f>+'ЖН-ОН-2'!X11+'ЖН-ОН-2'!Y11+'ЖН-ОН-2'!Z11+'ЖН-ОН-2'!AA11</f>
        <v>0</v>
      </c>
      <c r="I15" s="80">
        <f>'ЖН-ОН-2'!Z12+'ЖН-ОН-2'!AA12</f>
        <v>0</v>
      </c>
      <c r="J15" s="80">
        <f t="shared" si="2"/>
        <v>0</v>
      </c>
      <c r="K15" s="80">
        <f t="shared" si="0"/>
        <v>28</v>
      </c>
      <c r="L15" s="88" t="str">
        <f t="shared" si="1"/>
        <v>-</v>
      </c>
      <c r="M15" s="88">
        <f t="shared" si="3"/>
        <v>28</v>
      </c>
      <c r="N15" s="88" t="str">
        <f t="shared" si="4"/>
        <v>-</v>
      </c>
      <c r="O15" s="88"/>
    </row>
    <row r="16" spans="1:15" s="2" customFormat="1" ht="27.75" customHeight="1" thickBot="1">
      <c r="A16" s="80">
        <f t="shared" si="5"/>
        <v>4</v>
      </c>
      <c r="B16" s="180" t="str">
        <f>+'ЖН-ОН-1'!B12</f>
        <v>Дадаханов Билолхон Жобир ўғли </v>
      </c>
      <c r="C16" s="180"/>
      <c r="D16" s="81" t="str">
        <f>+'ЖН-ОН-1'!C12</f>
        <v>K-16-072</v>
      </c>
      <c r="E16" s="80">
        <f>'ЖН-ОН-1'!X12+'ЖН-ОН-1'!Y12</f>
        <v>15</v>
      </c>
      <c r="F16" s="80">
        <f>'ЖН-ОН-1'!Z12+'ЖН-ОН-1'!AA12</f>
        <v>11</v>
      </c>
      <c r="G16" s="80">
        <f>+'ЖН-ОН-1'!X12+'ЖН-ОН-1'!Y12+'ЖН-ОН-1'!Z12+'ЖН-ОН-1'!AA12</f>
        <v>26</v>
      </c>
      <c r="H16" s="80">
        <f>+'ЖН-ОН-2'!X12+'ЖН-ОН-2'!Y12+'ЖН-ОН-2'!Z12+'ЖН-ОН-2'!AA12</f>
        <v>0</v>
      </c>
      <c r="I16" s="80">
        <f>'ЖН-ОН-2'!Z13+'ЖН-ОН-2'!AA13</f>
        <v>0</v>
      </c>
      <c r="J16" s="80">
        <f t="shared" si="2"/>
        <v>0</v>
      </c>
      <c r="K16" s="80">
        <f t="shared" si="0"/>
        <v>26</v>
      </c>
      <c r="L16" s="88" t="str">
        <f t="shared" si="1"/>
        <v>-</v>
      </c>
      <c r="M16" s="88">
        <f t="shared" si="3"/>
        <v>26</v>
      </c>
      <c r="N16" s="88" t="str">
        <f t="shared" si="4"/>
        <v>-</v>
      </c>
      <c r="O16" s="88"/>
    </row>
    <row r="17" spans="1:15" s="2" customFormat="1" ht="27.75" customHeight="1" thickBot="1">
      <c r="A17" s="80">
        <f t="shared" si="5"/>
        <v>5</v>
      </c>
      <c r="B17" s="180" t="str">
        <f>+'ЖН-ОН-1'!B13</f>
        <v>Исаев Шаҳбоз Ёдгоржонович</v>
      </c>
      <c r="C17" s="180"/>
      <c r="D17" s="81" t="str">
        <f>+'ЖН-ОН-1'!C13</f>
        <v>K-16-027</v>
      </c>
      <c r="E17" s="80">
        <f>'ЖН-ОН-1'!X13+'ЖН-ОН-1'!Y13</f>
        <v>14</v>
      </c>
      <c r="F17" s="80">
        <f>'ЖН-ОН-1'!Z13+'ЖН-ОН-1'!AA13</f>
        <v>15</v>
      </c>
      <c r="G17" s="80">
        <f>+'ЖН-ОН-1'!X13+'ЖН-ОН-1'!Y13+'ЖН-ОН-1'!Z13+'ЖН-ОН-1'!AA13</f>
        <v>29</v>
      </c>
      <c r="H17" s="80">
        <f>+'ЖН-ОН-2'!X13+'ЖН-ОН-2'!Y13+'ЖН-ОН-2'!Z13+'ЖН-ОН-2'!AA13</f>
        <v>0</v>
      </c>
      <c r="I17" s="80">
        <f>'ЖН-ОН-2'!Z14+'ЖН-ОН-2'!AA14</f>
        <v>0</v>
      </c>
      <c r="J17" s="80">
        <f t="shared" si="2"/>
        <v>0</v>
      </c>
      <c r="K17" s="80">
        <f t="shared" si="0"/>
        <v>29</v>
      </c>
      <c r="L17" s="88" t="str">
        <f t="shared" si="1"/>
        <v>-</v>
      </c>
      <c r="M17" s="88">
        <f t="shared" si="3"/>
        <v>29</v>
      </c>
      <c r="N17" s="88" t="str">
        <f t="shared" si="4"/>
        <v>-</v>
      </c>
      <c r="O17" s="88"/>
    </row>
    <row r="18" spans="1:15" s="2" customFormat="1" ht="27.75" customHeight="1" thickBot="1">
      <c r="A18" s="80">
        <f t="shared" si="5"/>
        <v>6</v>
      </c>
      <c r="B18" s="180" t="str">
        <f>+'ЖН-ОН-1'!B14</f>
        <v>Йигиталиев Бекзод</v>
      </c>
      <c r="C18" s="180"/>
      <c r="D18" s="81">
        <f>+'ЖН-ОН-1'!C14</f>
        <v>0</v>
      </c>
      <c r="E18" s="80">
        <f>'ЖН-ОН-1'!X14+'ЖН-ОН-1'!Y14</f>
        <v>14</v>
      </c>
      <c r="F18" s="80">
        <f>'ЖН-ОН-1'!Z14+'ЖН-ОН-1'!AA14</f>
        <v>11</v>
      </c>
      <c r="G18" s="80">
        <f>+'ЖН-ОН-1'!X14+'ЖН-ОН-1'!Y14+'ЖН-ОН-1'!Z14+'ЖН-ОН-1'!AA14</f>
        <v>25</v>
      </c>
      <c r="H18" s="80">
        <f>+'ЖН-ОН-2'!X14+'ЖН-ОН-2'!Y14+'ЖН-ОН-2'!Z14+'ЖН-ОН-2'!AA14</f>
        <v>0</v>
      </c>
      <c r="I18" s="80">
        <f>'ЖН-ОН-2'!Z15+'ЖН-ОН-2'!AA15</f>
        <v>0</v>
      </c>
      <c r="J18" s="80">
        <f t="shared" si="2"/>
        <v>0</v>
      </c>
      <c r="K18" s="80">
        <f t="shared" si="0"/>
        <v>25</v>
      </c>
      <c r="L18" s="88" t="str">
        <f t="shared" si="1"/>
        <v>-</v>
      </c>
      <c r="M18" s="88">
        <f t="shared" si="3"/>
        <v>25</v>
      </c>
      <c r="N18" s="88" t="str">
        <f t="shared" si="4"/>
        <v>-</v>
      </c>
      <c r="O18" s="88"/>
    </row>
    <row r="19" spans="1:15" s="2" customFormat="1" ht="27.75" customHeight="1" thickBot="1">
      <c r="A19" s="80">
        <f t="shared" si="5"/>
        <v>7</v>
      </c>
      <c r="B19" s="180" t="str">
        <f>+'ЖН-ОН-1'!B15</f>
        <v>Кенжаева Нафиса Рустамовна</v>
      </c>
      <c r="C19" s="180"/>
      <c r="D19" s="81" t="str">
        <f>+'ЖН-ОН-1'!C15</f>
        <v>K-16-069</v>
      </c>
      <c r="E19" s="80">
        <f>'ЖН-ОН-1'!X15+'ЖН-ОН-1'!Y15</f>
        <v>15</v>
      </c>
      <c r="F19" s="80">
        <f>'ЖН-ОН-1'!Z15+'ЖН-ОН-1'!AA15</f>
        <v>13</v>
      </c>
      <c r="G19" s="80">
        <f>+'ЖН-ОН-1'!X15+'ЖН-ОН-1'!Y15+'ЖН-ОН-1'!Z15+'ЖН-ОН-1'!AA15</f>
        <v>28</v>
      </c>
      <c r="H19" s="80">
        <f>+'ЖН-ОН-2'!X15+'ЖН-ОН-2'!Y15+'ЖН-ОН-2'!Z15+'ЖН-ОН-2'!AA15</f>
        <v>0</v>
      </c>
      <c r="I19" s="80">
        <f>'ЖН-ОН-2'!Z16+'ЖН-ОН-2'!AA16</f>
        <v>0</v>
      </c>
      <c r="J19" s="80">
        <f t="shared" si="2"/>
        <v>0</v>
      </c>
      <c r="K19" s="80">
        <f t="shared" si="0"/>
        <v>28</v>
      </c>
      <c r="L19" s="88" t="str">
        <f t="shared" si="1"/>
        <v>-</v>
      </c>
      <c r="M19" s="88">
        <f t="shared" si="3"/>
        <v>28</v>
      </c>
      <c r="N19" s="88" t="str">
        <f t="shared" si="4"/>
        <v>-</v>
      </c>
      <c r="O19" s="88"/>
    </row>
    <row r="20" spans="1:15" s="2" customFormat="1" ht="27.75" customHeight="1" thickBot="1">
      <c r="A20" s="80">
        <f t="shared" si="5"/>
        <v>8</v>
      </c>
      <c r="B20" s="180" t="str">
        <f>+'ЖН-ОН-1'!B16</f>
        <v>Маҳмудов Жасурбек Шаҳобжонович</v>
      </c>
      <c r="C20" s="180"/>
      <c r="D20" s="81" t="str">
        <f>+'ЖН-ОН-1'!C16</f>
        <v>K-16-020</v>
      </c>
      <c r="E20" s="80">
        <f>'ЖН-ОН-1'!X16+'ЖН-ОН-1'!Y16</f>
        <v>16</v>
      </c>
      <c r="F20" s="80">
        <f>'ЖН-ОН-1'!Z16+'ЖН-ОН-1'!AA16</f>
        <v>16</v>
      </c>
      <c r="G20" s="80">
        <f>+'ЖН-ОН-1'!X16+'ЖН-ОН-1'!Y16+'ЖН-ОН-1'!Z16+'ЖН-ОН-1'!AA16</f>
        <v>32</v>
      </c>
      <c r="H20" s="80">
        <f>+'ЖН-ОН-2'!X16+'ЖН-ОН-2'!Y16+'ЖН-ОН-2'!Z16+'ЖН-ОН-2'!AA16</f>
        <v>0</v>
      </c>
      <c r="I20" s="80">
        <f>'ЖН-ОН-2'!Z17+'ЖН-ОН-2'!AA17</f>
        <v>0</v>
      </c>
      <c r="J20" s="80">
        <f t="shared" si="2"/>
        <v>0</v>
      </c>
      <c r="K20" s="80">
        <f t="shared" si="0"/>
        <v>32</v>
      </c>
      <c r="L20" s="88" t="str">
        <f t="shared" si="1"/>
        <v>-</v>
      </c>
      <c r="M20" s="88">
        <f t="shared" si="3"/>
        <v>32</v>
      </c>
      <c r="N20" s="88" t="str">
        <f t="shared" si="4"/>
        <v>-</v>
      </c>
      <c r="O20" s="88"/>
    </row>
    <row r="21" spans="1:15" s="2" customFormat="1" ht="27.75" customHeight="1" thickBot="1">
      <c r="A21" s="80">
        <f t="shared" si="5"/>
        <v>9</v>
      </c>
      <c r="B21" s="180" t="str">
        <f>+'ЖН-ОН-1'!B17</f>
        <v>Нарбаев Нурсултан Нургалий ули</v>
      </c>
      <c r="C21" s="180"/>
      <c r="D21" s="81" t="str">
        <f>+'ЖН-ОН-1'!C17</f>
        <v>K-16-018</v>
      </c>
      <c r="E21" s="80">
        <f>'ЖН-ОН-1'!X17+'ЖН-ОН-1'!Y17</f>
        <v>14</v>
      </c>
      <c r="F21" s="80">
        <f>'ЖН-ОН-1'!Z17+'ЖН-ОН-1'!AA17</f>
        <v>14</v>
      </c>
      <c r="G21" s="80">
        <f>+'ЖН-ОН-1'!X17+'ЖН-ОН-1'!Y17+'ЖН-ОН-1'!Z17+'ЖН-ОН-1'!AA17</f>
        <v>28</v>
      </c>
      <c r="H21" s="80">
        <f>+'ЖН-ОН-2'!X17+'ЖН-ОН-2'!Y17+'ЖН-ОН-2'!Z17+'ЖН-ОН-2'!AA17</f>
        <v>0</v>
      </c>
      <c r="I21" s="80">
        <f>'ЖН-ОН-2'!Z21+'ЖН-ОН-2'!AA21</f>
        <v>0</v>
      </c>
      <c r="J21" s="80">
        <f t="shared" si="2"/>
        <v>0</v>
      </c>
      <c r="K21" s="80">
        <f t="shared" si="0"/>
        <v>28</v>
      </c>
      <c r="L21" s="88" t="str">
        <f t="shared" si="1"/>
        <v>-</v>
      </c>
      <c r="M21" s="88">
        <f t="shared" si="3"/>
        <v>28</v>
      </c>
      <c r="N21" s="88" t="str">
        <f t="shared" si="4"/>
        <v>-</v>
      </c>
      <c r="O21" s="88"/>
    </row>
    <row r="22" spans="1:15" s="2" customFormat="1" ht="27.75" customHeight="1" thickBot="1">
      <c r="A22" s="80">
        <f t="shared" si="5"/>
        <v>10</v>
      </c>
      <c r="B22" s="180" t="str">
        <f>+'ЖН-ОН-1'!B18</f>
        <v>Ражабов Нурмуҳаммад Алишер ўғли</v>
      </c>
      <c r="C22" s="180"/>
      <c r="D22" s="81" t="str">
        <f>+'ЖН-ОН-1'!C18</f>
        <v>K-16-042</v>
      </c>
      <c r="E22" s="80">
        <f>'ЖН-ОН-1'!X18+'ЖН-ОН-1'!Y18</f>
        <v>15</v>
      </c>
      <c r="F22" s="80">
        <f>'ЖН-ОН-1'!Z18+'ЖН-ОН-1'!AA18</f>
        <v>15</v>
      </c>
      <c r="G22" s="80">
        <f>+'ЖН-ОН-1'!X18+'ЖН-ОН-1'!Y18+'ЖН-ОН-1'!Z18+'ЖН-ОН-1'!AA18</f>
        <v>30</v>
      </c>
      <c r="H22" s="80">
        <f>+'ЖН-ОН-2'!X18+'ЖН-ОН-2'!Y18+'ЖН-ОН-2'!Z18+'ЖН-ОН-2'!AA18</f>
        <v>0</v>
      </c>
      <c r="I22" s="80">
        <f>'ЖН-ОН-2'!Z22+'ЖН-ОН-2'!AA22</f>
        <v>0</v>
      </c>
      <c r="J22" s="80">
        <f t="shared" si="2"/>
        <v>0</v>
      </c>
      <c r="K22" s="80">
        <f t="shared" si="0"/>
        <v>30</v>
      </c>
      <c r="L22" s="88" t="str">
        <f t="shared" si="1"/>
        <v>-</v>
      </c>
      <c r="M22" s="88">
        <f t="shared" si="3"/>
        <v>30</v>
      </c>
      <c r="N22" s="88" t="str">
        <f t="shared" si="4"/>
        <v>-</v>
      </c>
      <c r="O22" s="88"/>
    </row>
    <row r="23" spans="1:15" s="2" customFormat="1" ht="27.75" customHeight="1" thickBot="1">
      <c r="A23" s="80">
        <f t="shared" si="5"/>
        <v>11</v>
      </c>
      <c r="B23" s="180" t="str">
        <f>+'ЖН-ОН-1'!B19</f>
        <v>Ражабова Қурвонгул Алишер қизи</v>
      </c>
      <c r="C23" s="180"/>
      <c r="D23" s="81" t="str">
        <f>+'ЖН-ОН-1'!C19</f>
        <v>K-16-070</v>
      </c>
      <c r="E23" s="80">
        <f>'ЖН-ОН-1'!X19+'ЖН-ОН-1'!Y19</f>
        <v>15</v>
      </c>
      <c r="F23" s="80">
        <f>'ЖН-ОН-1'!Z19+'ЖН-ОН-1'!AA19</f>
        <v>15</v>
      </c>
      <c r="G23" s="80">
        <f>+'ЖН-ОН-1'!X19+'ЖН-ОН-1'!Y19+'ЖН-ОН-1'!Z19+'ЖН-ОН-1'!AA19</f>
        <v>30</v>
      </c>
      <c r="H23" s="80">
        <f>+'ЖН-ОН-2'!X19+'ЖН-ОН-2'!Y19+'ЖН-ОН-2'!Z19+'ЖН-ОН-2'!AA19</f>
        <v>0</v>
      </c>
      <c r="I23" s="80">
        <f>'ЖН-ОН-2'!Z23+'ЖН-ОН-2'!AA23</f>
        <v>0</v>
      </c>
      <c r="J23" s="80">
        <f t="shared" si="2"/>
        <v>0</v>
      </c>
      <c r="K23" s="80">
        <f t="shared" si="0"/>
        <v>30</v>
      </c>
      <c r="L23" s="88" t="str">
        <f t="shared" si="1"/>
        <v>-</v>
      </c>
      <c r="M23" s="88">
        <f t="shared" si="3"/>
        <v>30</v>
      </c>
      <c r="N23" s="88" t="str">
        <f t="shared" si="4"/>
        <v>-</v>
      </c>
      <c r="O23" s="88"/>
    </row>
    <row r="24" spans="1:15" s="2" customFormat="1" ht="27.75" customHeight="1" thickBot="1">
      <c r="A24" s="80">
        <f t="shared" si="5"/>
        <v>12</v>
      </c>
      <c r="B24" s="180" t="str">
        <f>+'ЖН-ОН-1'!B20</f>
        <v>Саидахмедов Жахонгир Бахтибек ўғли</v>
      </c>
      <c r="C24" s="180"/>
      <c r="D24" s="81" t="str">
        <f>+'ЖН-ОН-1'!C20</f>
        <v>K-16-049</v>
      </c>
      <c r="E24" s="80"/>
      <c r="F24" s="80"/>
      <c r="G24" s="80">
        <f>+'ЖН-ОН-1'!X20+'ЖН-ОН-1'!Y20+'ЖН-ОН-1'!Z20+'ЖН-ОН-1'!AA20</f>
        <v>29</v>
      </c>
      <c r="H24" s="80">
        <f>+'ЖН-ОН-2'!X20+'ЖН-ОН-2'!Y20+'ЖН-ОН-2'!Z20+'ЖН-ОН-2'!AA20</f>
        <v>0</v>
      </c>
      <c r="I24" s="80"/>
      <c r="J24" s="80"/>
      <c r="K24" s="80">
        <f t="shared" si="0"/>
        <v>29</v>
      </c>
      <c r="L24" s="88" t="str">
        <f t="shared" si="1"/>
        <v>-</v>
      </c>
      <c r="M24" s="88">
        <f t="shared" si="3"/>
        <v>29</v>
      </c>
      <c r="N24" s="88" t="str">
        <f t="shared" si="4"/>
        <v>-</v>
      </c>
      <c r="O24" s="88"/>
    </row>
    <row r="25" spans="1:15" s="2" customFormat="1" ht="27.75" customHeight="1" thickBot="1">
      <c r="A25" s="80">
        <f t="shared" si="5"/>
        <v>13</v>
      </c>
      <c r="B25" s="180" t="str">
        <f>+'ЖН-ОН-1'!B21</f>
        <v>Сулаймонов Шохбозбек Ҳусанхонович</v>
      </c>
      <c r="C25" s="180"/>
      <c r="D25" s="81" t="str">
        <f>+'ЖН-ОН-1'!C21</f>
        <v>K-16-050</v>
      </c>
      <c r="E25" s="80"/>
      <c r="F25" s="80"/>
      <c r="G25" s="80">
        <f>+'ЖН-ОН-1'!X21+'ЖН-ОН-1'!Y21+'ЖН-ОН-1'!Z21+'ЖН-ОН-1'!AA21</f>
        <v>31</v>
      </c>
      <c r="H25" s="80">
        <f>+'ЖН-ОН-2'!X21+'ЖН-ОН-2'!Y21+'ЖН-ОН-2'!Z21+'ЖН-ОН-2'!AA21</f>
        <v>0</v>
      </c>
      <c r="I25" s="80"/>
      <c r="J25" s="80"/>
      <c r="K25" s="80">
        <f t="shared" si="0"/>
        <v>31</v>
      </c>
      <c r="L25" s="88" t="str">
        <f t="shared" si="1"/>
        <v>-</v>
      </c>
      <c r="M25" s="88">
        <f t="shared" si="3"/>
        <v>31</v>
      </c>
      <c r="N25" s="88" t="str">
        <f t="shared" si="4"/>
        <v>-</v>
      </c>
      <c r="O25" s="88"/>
    </row>
    <row r="26" spans="1:15" s="2" customFormat="1" ht="27.75" customHeight="1" thickBot="1">
      <c r="A26" s="80">
        <f t="shared" si="5"/>
        <v>14</v>
      </c>
      <c r="B26" s="180" t="str">
        <f>+'ЖН-ОН-1'!B22</f>
        <v>Утанов Акбар Эшпулат ўғли</v>
      </c>
      <c r="C26" s="180"/>
      <c r="D26" s="81" t="str">
        <f>+'ЖН-ОН-1'!C22</f>
        <v>K-16-029</v>
      </c>
      <c r="E26" s="80"/>
      <c r="F26" s="80"/>
      <c r="G26" s="80">
        <f>+'ЖН-ОН-1'!X22+'ЖН-ОН-1'!Y22+'ЖН-ОН-1'!Z22+'ЖН-ОН-1'!AA22</f>
        <v>25</v>
      </c>
      <c r="H26" s="80">
        <f>+'ЖН-ОН-2'!X22+'ЖН-ОН-2'!Y22+'ЖН-ОН-2'!Z22+'ЖН-ОН-2'!AA22</f>
        <v>0</v>
      </c>
      <c r="I26" s="80"/>
      <c r="J26" s="80"/>
      <c r="K26" s="80">
        <f t="shared" si="0"/>
        <v>25</v>
      </c>
      <c r="L26" s="88" t="str">
        <f t="shared" si="1"/>
        <v>-</v>
      </c>
      <c r="M26" s="88">
        <f t="shared" si="3"/>
        <v>25</v>
      </c>
      <c r="N26" s="88" t="str">
        <f t="shared" si="4"/>
        <v>-</v>
      </c>
      <c r="O26" s="88"/>
    </row>
    <row r="27" spans="1:15" s="2" customFormat="1" ht="27.75" customHeight="1" thickBot="1">
      <c r="A27" s="80">
        <f t="shared" si="5"/>
        <v>15</v>
      </c>
      <c r="B27" s="180" t="str">
        <f>+'ЖН-ОН-1'!B23</f>
        <v>Хакимов Жавоҳир Усмонович</v>
      </c>
      <c r="C27" s="180"/>
      <c r="D27" s="81" t="str">
        <f>+'ЖН-ОН-1'!C23</f>
        <v>D-16-012</v>
      </c>
      <c r="E27" s="80"/>
      <c r="F27" s="80"/>
      <c r="G27" s="80">
        <f>+'ЖН-ОН-1'!X23+'ЖН-ОН-1'!Y23+'ЖН-ОН-1'!Z23+'ЖН-ОН-1'!AA23</f>
        <v>32</v>
      </c>
      <c r="H27" s="80">
        <f>+'ЖН-ОН-2'!X23+'ЖН-ОН-2'!Y23+'ЖН-ОН-2'!Z23+'ЖН-ОН-2'!AA23</f>
        <v>0</v>
      </c>
      <c r="I27" s="80"/>
      <c r="J27" s="80"/>
      <c r="K27" s="80">
        <f t="shared" si="0"/>
        <v>32</v>
      </c>
      <c r="L27" s="88" t="str">
        <f t="shared" si="1"/>
        <v>-</v>
      </c>
      <c r="M27" s="88">
        <f t="shared" si="3"/>
        <v>32</v>
      </c>
      <c r="N27" s="88" t="str">
        <f t="shared" si="4"/>
        <v>-</v>
      </c>
      <c r="O27" s="88"/>
    </row>
    <row r="28" spans="1:15" s="2" customFormat="1" ht="27.75" customHeight="1" thickBot="1">
      <c r="A28" s="80">
        <f t="shared" si="5"/>
        <v>16</v>
      </c>
      <c r="B28" s="180" t="str">
        <f>+'ЖН-ОН-1'!B24</f>
        <v>Хидиров Шохрух Бобир ўғли</v>
      </c>
      <c r="C28" s="180"/>
      <c r="D28" s="81" t="str">
        <f>+'ЖН-ОН-1'!C24</f>
        <v>K-16-025</v>
      </c>
      <c r="E28" s="80">
        <f>'ЖН-ОН-1'!X20+'ЖН-ОН-1'!Y20</f>
        <v>15</v>
      </c>
      <c r="F28" s="80">
        <f>'ЖН-ОН-1'!Z20+'ЖН-ОН-1'!AA20</f>
        <v>14</v>
      </c>
      <c r="G28" s="80">
        <f>+'ЖН-ОН-1'!X24+'ЖН-ОН-1'!Y24+'ЖН-ОН-1'!Z24+'ЖН-ОН-1'!AA24</f>
        <v>29</v>
      </c>
      <c r="H28" s="80">
        <f>+'ЖН-ОН-2'!X24+'ЖН-ОН-2'!Y24+'ЖН-ОН-2'!Z24+'ЖН-ОН-2'!AA24</f>
        <v>0</v>
      </c>
      <c r="I28" s="80">
        <f>'ЖН-ОН-2'!Z24+'ЖН-ОН-2'!AA24</f>
        <v>0</v>
      </c>
      <c r="J28" s="80">
        <f t="shared" si="2"/>
        <v>0</v>
      </c>
      <c r="K28" s="80">
        <f t="shared" si="0"/>
        <v>29</v>
      </c>
      <c r="L28" s="88" t="str">
        <f t="shared" si="1"/>
        <v>-</v>
      </c>
      <c r="M28" s="88">
        <f t="shared" si="3"/>
        <v>29</v>
      </c>
      <c r="N28" s="88" t="str">
        <f t="shared" si="4"/>
        <v>-</v>
      </c>
      <c r="O28" s="88"/>
    </row>
    <row r="29" spans="1:15" s="2" customFormat="1" ht="27.75" customHeight="1" thickBot="1">
      <c r="A29" s="80">
        <f t="shared" si="5"/>
        <v>17</v>
      </c>
      <c r="B29" s="180" t="str">
        <f>+'ЖН-ОН-1'!B25</f>
        <v>Хушшиев Шерзод Бозор ўғли</v>
      </c>
      <c r="C29" s="180"/>
      <c r="D29" s="81" t="str">
        <f>+'ЖН-ОН-1'!C25</f>
        <v>K-16-026</v>
      </c>
      <c r="E29" s="80">
        <f>'ЖН-ОН-1'!X24+'ЖН-ОН-1'!Y24</f>
        <v>16</v>
      </c>
      <c r="F29" s="80">
        <f>'ЖН-ОН-1'!Z24+'ЖН-ОН-1'!AA24</f>
        <v>13</v>
      </c>
      <c r="G29" s="80">
        <f>+'ЖН-ОН-1'!X25+'ЖН-ОН-1'!Y25+'ЖН-ОН-1'!Z25+'ЖН-ОН-1'!AA25</f>
        <v>31</v>
      </c>
      <c r="H29" s="80">
        <f>+'ЖН-ОН-2'!X25+'ЖН-ОН-2'!Y25+'ЖН-ОН-2'!Z25+'ЖН-ОН-2'!AA25</f>
        <v>0</v>
      </c>
      <c r="I29" s="80">
        <f>'ЖН-ОН-2'!Z25+'ЖН-ОН-2'!AA25</f>
        <v>0</v>
      </c>
      <c r="J29" s="80">
        <f t="shared" si="2"/>
        <v>0</v>
      </c>
      <c r="K29" s="80">
        <f t="shared" si="0"/>
        <v>31</v>
      </c>
      <c r="L29" s="88" t="str">
        <f t="shared" si="1"/>
        <v>-</v>
      </c>
      <c r="M29" s="88">
        <f t="shared" si="3"/>
        <v>31</v>
      </c>
      <c r="N29" s="88" t="str">
        <f t="shared" si="4"/>
        <v>-</v>
      </c>
      <c r="O29" s="88"/>
    </row>
    <row r="30" spans="1:15" s="2" customFormat="1" ht="27.75" customHeight="1" thickBot="1">
      <c r="A30" s="80">
        <f t="shared" si="5"/>
        <v>18</v>
      </c>
      <c r="B30" s="180" t="str">
        <f>+'ЖН-ОН-1'!B26</f>
        <v>Ширинбоев Умиджон Бахтиёр ўғли</v>
      </c>
      <c r="C30" s="180"/>
      <c r="D30" s="81">
        <f>+'ЖН-ОН-1'!C26</f>
        <v>0</v>
      </c>
      <c r="E30" s="80">
        <f>'ЖН-ОН-1'!X25+'ЖН-ОН-1'!Y25</f>
        <v>16</v>
      </c>
      <c r="F30" s="80">
        <f>'ЖН-ОН-1'!Z25+'ЖН-ОН-1'!AA25</f>
        <v>15</v>
      </c>
      <c r="G30" s="80">
        <f>+'ЖН-ОН-1'!X26+'ЖН-ОН-1'!Y26+'ЖН-ОН-1'!Z26+'ЖН-ОН-1'!AA26</f>
        <v>33</v>
      </c>
      <c r="H30" s="80">
        <f>+'ЖН-ОН-2'!X26+'ЖН-ОН-2'!Y26+'ЖН-ОН-2'!Z26+'ЖН-ОН-2'!AA26</f>
        <v>0</v>
      </c>
      <c r="I30" s="80">
        <f>'ЖН-ОН-2'!Z27+'ЖН-ОН-2'!AA27</f>
        <v>0</v>
      </c>
      <c r="J30" s="80">
        <f t="shared" si="2"/>
        <v>0</v>
      </c>
      <c r="K30" s="80">
        <f t="shared" si="0"/>
        <v>33</v>
      </c>
      <c r="L30" s="88" t="str">
        <f t="shared" si="1"/>
        <v>-</v>
      </c>
      <c r="M30" s="88">
        <f t="shared" si="3"/>
        <v>33</v>
      </c>
      <c r="N30" s="88" t="str">
        <f t="shared" si="4"/>
        <v>-</v>
      </c>
      <c r="O30" s="88"/>
    </row>
    <row r="31" spans="1:15" s="2" customFormat="1" ht="27.75" customHeight="1" thickBot="1">
      <c r="A31" s="80">
        <f t="shared" si="5"/>
        <v>19</v>
      </c>
      <c r="B31" s="180" t="str">
        <f>+'ЖН-ОН-1'!B27</f>
        <v>Останов Шерали Жуманович</v>
      </c>
      <c r="C31" s="180"/>
      <c r="D31" s="81" t="str">
        <f>+'ЖН-ОН-1'!C27</f>
        <v>D-16-008</v>
      </c>
      <c r="E31" s="80">
        <f>'ЖН-ОН-1'!X27+'ЖН-ОН-1'!Y27</f>
        <v>14</v>
      </c>
      <c r="F31" s="80">
        <f>'ЖН-ОН-1'!Z27+'ЖН-ОН-1'!AA27</f>
        <v>12</v>
      </c>
      <c r="G31" s="80">
        <f>+'ЖН-ОН-1'!X27+'ЖН-ОН-1'!Y27+'ЖН-ОН-1'!Z27+'ЖН-ОН-1'!AA27</f>
        <v>26</v>
      </c>
      <c r="H31" s="80">
        <f>+'ЖН-ОН-2'!X27+'ЖН-ОН-2'!Y27+'ЖН-ОН-2'!Z27+'ЖН-ОН-2'!AA27</f>
        <v>0</v>
      </c>
      <c r="I31" s="80">
        <f>'ЖН-ОН-2'!Z28+'ЖН-ОН-2'!AA28</f>
        <v>0</v>
      </c>
      <c r="J31" s="80">
        <f t="shared" si="2"/>
        <v>0</v>
      </c>
      <c r="K31" s="80">
        <f t="shared" si="0"/>
        <v>26</v>
      </c>
      <c r="L31" s="88" t="str">
        <f t="shared" si="1"/>
        <v>-</v>
      </c>
      <c r="M31" s="88">
        <f t="shared" si="3"/>
        <v>26</v>
      </c>
      <c r="N31" s="88" t="str">
        <f t="shared" si="4"/>
        <v>-</v>
      </c>
      <c r="O31" s="88"/>
    </row>
    <row r="32" spans="1:15" ht="49.5" customHeight="1" thickBot="1">
      <c r="A32" s="209" t="s">
        <v>14</v>
      </c>
      <c r="B32" s="209"/>
      <c r="C32" s="209"/>
      <c r="D32" s="84"/>
      <c r="E32" s="85"/>
      <c r="F32" s="86"/>
      <c r="G32" s="86"/>
      <c r="H32" s="86"/>
      <c r="I32" s="85"/>
      <c r="J32" s="85"/>
      <c r="K32" s="87"/>
      <c r="L32" s="87"/>
      <c r="M32" s="85"/>
      <c r="N32" s="85"/>
      <c r="O32" s="94"/>
    </row>
    <row r="33" spans="1:3" ht="39.75" customHeight="1">
      <c r="A33" s="198"/>
      <c r="B33" s="198"/>
      <c r="C33" s="198"/>
    </row>
    <row r="34" spans="1:15" ht="18.75">
      <c r="A34" s="14"/>
      <c r="B34" s="14"/>
      <c r="C34" s="15" t="s">
        <v>15</v>
      </c>
      <c r="D34" s="39">
        <f>M!G24</f>
        <v>19</v>
      </c>
      <c r="E34" s="45"/>
      <c r="F34" s="45"/>
      <c r="G34" s="17" t="s">
        <v>77</v>
      </c>
      <c r="H34" s="17"/>
      <c r="I34" s="17"/>
      <c r="J34" s="17"/>
      <c r="K34" s="11"/>
      <c r="L34" s="11"/>
      <c r="M34" s="11"/>
      <c r="N34" s="18"/>
      <c r="O34" s="11"/>
    </row>
    <row r="35" spans="1:15" ht="18.75">
      <c r="A35" s="14"/>
      <c r="B35" s="14"/>
      <c r="C35" s="15"/>
      <c r="D35" s="46"/>
      <c r="E35" s="17"/>
      <c r="F35" s="17"/>
      <c r="G35" s="17"/>
      <c r="H35" s="17"/>
      <c r="I35" s="11"/>
      <c r="J35" s="11"/>
      <c r="K35" s="17"/>
      <c r="L35" s="17"/>
      <c r="M35" s="11"/>
      <c r="N35" s="18"/>
      <c r="O35" s="11"/>
    </row>
    <row r="36" spans="1:15" ht="33.75" customHeight="1">
      <c r="A36" s="11"/>
      <c r="B36" s="11"/>
      <c r="C36" s="18"/>
      <c r="D36" s="199" t="s">
        <v>16</v>
      </c>
      <c r="E36" s="199"/>
      <c r="F36" s="199"/>
      <c r="G36" s="199"/>
      <c r="H36" s="65"/>
      <c r="I36" s="16"/>
      <c r="J36" s="16"/>
      <c r="K36" s="200" t="s">
        <v>17</v>
      </c>
      <c r="L36" s="200"/>
      <c r="M36" s="16"/>
      <c r="N36" s="16"/>
      <c r="O36" s="11"/>
    </row>
    <row r="37" spans="1:15" ht="18.75">
      <c r="A37" s="192"/>
      <c r="B37" s="192"/>
      <c r="C37" s="19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8.75">
      <c r="A38" s="18" t="s">
        <v>73</v>
      </c>
      <c r="B38" s="18"/>
      <c r="C38" s="18"/>
      <c r="D38" s="215" t="str">
        <f>M!F24</f>
        <v>О.Кучаров</v>
      </c>
      <c r="E38" s="215"/>
      <c r="F38" s="215"/>
      <c r="G38" s="215"/>
      <c r="H38" s="45"/>
      <c r="I38" s="45"/>
      <c r="J38" s="45"/>
      <c r="K38" s="17" t="s">
        <v>18</v>
      </c>
      <c r="L38" s="17"/>
      <c r="M38" s="194"/>
      <c r="N38" s="194"/>
      <c r="O38" s="63" t="str">
        <f>M!G13</f>
        <v>А.Тўлабоев</v>
      </c>
    </row>
    <row r="39" spans="1:15" ht="18.75">
      <c r="A39" s="195" t="s">
        <v>19</v>
      </c>
      <c r="B39" s="195"/>
      <c r="C39" s="19" t="s">
        <v>1</v>
      </c>
      <c r="D39" s="196" t="s">
        <v>20</v>
      </c>
      <c r="E39" s="196"/>
      <c r="F39" s="196"/>
      <c r="G39" s="196"/>
      <c r="H39" s="45"/>
      <c r="I39" s="20"/>
      <c r="J39" s="20"/>
      <c r="K39" s="11"/>
      <c r="L39" s="11"/>
      <c r="M39" s="196" t="s">
        <v>21</v>
      </c>
      <c r="N39" s="196"/>
      <c r="O39" s="20" t="s">
        <v>20</v>
      </c>
    </row>
  </sheetData>
  <sheetProtection/>
  <mergeCells count="48">
    <mergeCell ref="A39:B39"/>
    <mergeCell ref="D39:G39"/>
    <mergeCell ref="A32:C32"/>
    <mergeCell ref="A33:C33"/>
    <mergeCell ref="M39:N39"/>
    <mergeCell ref="B31:C31"/>
    <mergeCell ref="D36:G36"/>
    <mergeCell ref="K36:L36"/>
    <mergeCell ref="A37:C37"/>
    <mergeCell ref="D38:G38"/>
    <mergeCell ref="B29:C29"/>
    <mergeCell ref="B30:C30"/>
    <mergeCell ref="B23:C23"/>
    <mergeCell ref="B28:C28"/>
    <mergeCell ref="B21:C21"/>
    <mergeCell ref="B22:C22"/>
    <mergeCell ref="B24:C24"/>
    <mergeCell ref="B25:C25"/>
    <mergeCell ref="B26:C26"/>
    <mergeCell ref="B27:C27"/>
    <mergeCell ref="E11:K11"/>
    <mergeCell ref="L11:L12"/>
    <mergeCell ref="B19:C19"/>
    <mergeCell ref="B20:C20"/>
    <mergeCell ref="B17:C17"/>
    <mergeCell ref="B18:C18"/>
    <mergeCell ref="B15:C15"/>
    <mergeCell ref="B16:C16"/>
    <mergeCell ref="A8:B8"/>
    <mergeCell ref="A5:H5"/>
    <mergeCell ref="B13:C13"/>
    <mergeCell ref="B14:C14"/>
    <mergeCell ref="N11:N12"/>
    <mergeCell ref="O11:O12"/>
    <mergeCell ref="H9:K9"/>
    <mergeCell ref="A11:A12"/>
    <mergeCell ref="B11:C12"/>
    <mergeCell ref="D11:D12"/>
    <mergeCell ref="M38:N38"/>
    <mergeCell ref="C9:F9"/>
    <mergeCell ref="A6:O6"/>
    <mergeCell ref="A2:O2"/>
    <mergeCell ref="A3:O3"/>
    <mergeCell ref="M11:M12"/>
    <mergeCell ref="M9:N9"/>
    <mergeCell ref="A4:I4"/>
    <mergeCell ref="E7:F7"/>
    <mergeCell ref="H7:I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</dc:creator>
  <cp:keywords/>
  <dc:description/>
  <cp:lastModifiedBy>APACHI</cp:lastModifiedBy>
  <cp:lastPrinted>2001-12-31T21:05:57Z</cp:lastPrinted>
  <dcterms:created xsi:type="dcterms:W3CDTF">2008-01-09T21:36:33Z</dcterms:created>
  <dcterms:modified xsi:type="dcterms:W3CDTF">2018-12-18T07:37:00Z</dcterms:modified>
  <cp:category/>
  <cp:version/>
  <cp:contentType/>
  <cp:contentStatus/>
</cp:coreProperties>
</file>